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800" tabRatio="850" activeTab="0"/>
  </bookViews>
  <sheets>
    <sheet name="Budget Summary, &quot;KA&quot;" sheetId="1" r:id="rId1"/>
    <sheet name="Revenue Income &quot;KHA&quot;" sheetId="2" r:id="rId2"/>
    <sheet name="Revenue Expenditure" sheetId="3" r:id="rId3"/>
    <sheet name="Development Income" sheetId="4" r:id="rId4"/>
    <sheet name="Development Expenditure" sheetId="5" r:id="rId5"/>
    <sheet name="Statement of UP Staff &quot;GA&quot;" sheetId="6" r:id="rId6"/>
    <sheet name="Project List &quot;GHA&quot;" sheetId="7" r:id="rId7"/>
    <sheet name="NOTE" sheetId="8" r:id="rId8"/>
  </sheets>
  <definedNames>
    <definedName name="_xlnm.Print_Area" localSheetId="2">'Revenue Expenditure'!$A$1:$F$42</definedName>
  </definedNames>
  <calcPr fullCalcOnLoad="1"/>
</workbook>
</file>

<file path=xl/sharedStrings.xml><?xml version="1.0" encoding="utf-8"?>
<sst xmlns="http://schemas.openxmlformats.org/spreadsheetml/2006/main" count="219" uniqueCount="179">
  <si>
    <t>অনুদান</t>
  </si>
  <si>
    <t>বাৎসরিক প্রাক্কলিত অর্থের পরিমাণ</t>
  </si>
  <si>
    <t>প্রাপ্ত আয়</t>
  </si>
  <si>
    <t xml:space="preserve"> অংশ ১-রাজস্ব হিসাব</t>
  </si>
  <si>
    <t>১৪। সমাপ্তি জের</t>
  </si>
  <si>
    <t>‘বাজেট ফরম গ’</t>
  </si>
  <si>
    <t>ঠ. আনুষাঙ্গিক ব্যয়</t>
  </si>
  <si>
    <t>মন্তব্য</t>
  </si>
  <si>
    <t>খ. কর্মকর্তা ও কর্মচারীদের বেতন-ভাতাদি</t>
  </si>
  <si>
    <t>চেয়ারম্যান</t>
  </si>
  <si>
    <t>চলতি অর্থ বৎসরে ব্যয়িত অথবা সম্ভাব্য ব্যয়ের পরিমাণ</t>
  </si>
  <si>
    <t>ট. অন্যান্য পরিশোধযোগ্য কর/বিল/চার্জ</t>
  </si>
  <si>
    <t>হিসাব সহকারী কাম কম্পিউটার অপারেটর</t>
  </si>
  <si>
    <t>ইউনিয়ন পরিষদ কর্মকর্তা ও কর্মচারীদের বিবরণী</t>
  </si>
  <si>
    <t>রাজস্ব</t>
  </si>
  <si>
    <t>বিবরণ</t>
  </si>
  <si>
    <t>মোট ব্যয় (রাজস্ব হিসাব)</t>
  </si>
  <si>
    <t>অংশ ২- উন্নয়ন হিসাব</t>
  </si>
  <si>
    <t>১৬ তম</t>
  </si>
  <si>
    <t>(২) দায়যুক্ত ব্যয় (সরকারী কর্মচারী সম্পর্কিত)</t>
  </si>
  <si>
    <t>মোট প্রাপ্ত সম্পদ (ক+খ)</t>
  </si>
  <si>
    <t>৮। খেলাধূলা ও সংস্কৃতি</t>
  </si>
  <si>
    <t>সার্বিক বাজেট উদ্বৃত্ত/ঘাটতি</t>
  </si>
  <si>
    <t>অন্যান্য অনুদান ও চাঁদা</t>
  </si>
  <si>
    <t>রাজস্ব হিসাব প্রাপ্তি</t>
  </si>
  <si>
    <t>উন্নয়ন অনুদান</t>
  </si>
  <si>
    <t>আয়</t>
  </si>
  <si>
    <t>ঝ. আপ্যায়ন ব্যয়</t>
  </si>
  <si>
    <t xml:space="preserve"> পদের নাম</t>
  </si>
  <si>
    <t>মোট প্রাপ্তি   (১)</t>
  </si>
  <si>
    <t>১। কৃষি ও সেচ</t>
  </si>
  <si>
    <t>মোট ব্যয় ( উন্নয়ন হিসাব)</t>
  </si>
  <si>
    <t>অন্যান্য ভাতাদি</t>
  </si>
  <si>
    <t>খ. বিদ্যুৎ বিল</t>
  </si>
  <si>
    <t>প্রদেয় ভবিষ্য তহবিল</t>
  </si>
  <si>
    <t>গ্রাম আদালত ফি</t>
  </si>
  <si>
    <t>৩। রাজস্ব উদ্বৃত্ত</t>
  </si>
  <si>
    <t>৩। ভৌত অবকাঠামো</t>
  </si>
  <si>
    <t>২। স্বেচ্ছা প্রণোদিত চাঁদা</t>
  </si>
  <si>
    <t>সম্পত্তি থেকে আয়</t>
  </si>
  <si>
    <t>ক. উপজেলা পরিষদ</t>
  </si>
  <si>
    <t xml:space="preserve">ব্যয় বিবরণ </t>
  </si>
  <si>
    <t>উন্নয়ন হিসাব</t>
  </si>
  <si>
    <t>৮। শিক্ষা</t>
  </si>
  <si>
    <t>বিভাগ/শাখা</t>
  </si>
  <si>
    <t>দফাদার</t>
  </si>
  <si>
    <t>৭। সেবা</t>
  </si>
  <si>
    <t xml:space="preserve">     ইউপি সচিব</t>
  </si>
  <si>
    <t>১৩। দুর্যোগ ব্যবস্থা ও ত্রাণ</t>
  </si>
  <si>
    <t>ঘ. গ্যাস বিল</t>
  </si>
  <si>
    <t>৫। ক্রীড়া ও সংস্কৃতি</t>
  </si>
  <si>
    <t>ঙ. যানবাহন মেরামত ও জ্বালানী</t>
  </si>
  <si>
    <t>ব্যয়ের খাত</t>
  </si>
  <si>
    <t>১। সাধারণ সংস্থাপন/ প্রাতিষ্ঠানিক</t>
  </si>
  <si>
    <t>ভবন নির্মাণ ও পুনঃ নির্মাণ</t>
  </si>
  <si>
    <t>প্রকল্পের নাম ও সংক্ষিপ্ত বিবরণী</t>
  </si>
  <si>
    <t>মহার্ঘ ভাতা (যদি থাকে)</t>
  </si>
  <si>
    <t>(১) পরিষদ কর্মচারি</t>
  </si>
  <si>
    <t>রাজস্ব উদ্বৃত্ত/ঘাটতি (ক)</t>
  </si>
  <si>
    <t>প্রাপ্তির বিবরণ</t>
  </si>
  <si>
    <t>জন্মনিবন্ধন ফি</t>
  </si>
  <si>
    <t>‘ইউনিয়ন পরিষদ বাজেট ফরম খ’</t>
  </si>
  <si>
    <t>অংশ-১- রাজস্ব হিসাব</t>
  </si>
  <si>
    <t>সম্ভাব্য স্থিতি</t>
  </si>
  <si>
    <t>ঞ. রক্ষণাবেক্ষণ এবং সেবা প্রদানজনিত ব্যয়</t>
  </si>
  <si>
    <t>গ. অন্যান্য প্রাতিষ্ঠানিক ব্যয়</t>
  </si>
  <si>
    <t>১। অনুদান (উন্নয়ন)</t>
  </si>
  <si>
    <t>৯। স্বাস্থ্য</t>
  </si>
  <si>
    <t>বাদ রাজস্ব ব্যয়</t>
  </si>
  <si>
    <t>[বিধি ৩ (২) দ্রষ্টব্য]</t>
  </si>
  <si>
    <t>২। কর আদায়ের জন্য ব্যয়</t>
  </si>
  <si>
    <t>জ. মামলা খরচ</t>
  </si>
  <si>
    <t>[বিধি-৫ (১) (খ) দ্রষ্টব্য]</t>
  </si>
  <si>
    <t>ঙ. প্রিন্ট ও স্টেশনারী</t>
  </si>
  <si>
    <t>অংশ-২</t>
  </si>
  <si>
    <t>ক্রমিক নং</t>
  </si>
  <si>
    <t>সর্বমোট প্রাপ্তি (১+২+৩)</t>
  </si>
  <si>
    <t>৪। কর আদায় খরচ (বিভিন্ন রেজিস্টার, ফরম, রশিদ বই ইত্যাদি মুদ্রণ)</t>
  </si>
  <si>
    <t>৩। অন্যান্য ব্যয়</t>
  </si>
  <si>
    <t>ব্যয়</t>
  </si>
  <si>
    <t>১১। পলী উন্নয়ন ও সমবায়</t>
  </si>
  <si>
    <t xml:space="preserve"> বেতনক্রম</t>
  </si>
  <si>
    <t>ক. ইন্টারনেট বিল</t>
  </si>
  <si>
    <t>ইউনিয়ন পরিষদ</t>
  </si>
  <si>
    <t>বাদ উন্নয়ন ব্যয়</t>
  </si>
  <si>
    <t>৫। বৃক্ষরোপণ ও রক্ষণাবেক্ষণ</t>
  </si>
  <si>
    <t>২০ তম</t>
  </si>
  <si>
    <t>অন্যান্য</t>
  </si>
  <si>
    <t>৬। সামাজিক ও ধর্মীয় প্রতিষ্ঠানে অনুদান:</t>
  </si>
  <si>
    <t>ব্যবসা, পেশা ও জীবিকা কর</t>
  </si>
  <si>
    <t>লাইসেন্স ও পারমিট ফি</t>
  </si>
  <si>
    <t>ইজারা</t>
  </si>
  <si>
    <t>মোট</t>
  </si>
  <si>
    <t>খ. সরকার</t>
  </si>
  <si>
    <t>‘বাজেট ফরম ঘ’</t>
  </si>
  <si>
    <t>১২। মহিলা, যুব ও শিশু উন্নয়ন</t>
  </si>
  <si>
    <t>[বিধি-৩ (২) এবং আইনের চতুর্থ তফসিল দ্রষ্টব্য]</t>
  </si>
  <si>
    <t>মোট (খ)  (২)</t>
  </si>
  <si>
    <t>কর ও রেট</t>
  </si>
  <si>
    <t>৪। আর্থ-সামাজিক অবকাঠামো</t>
  </si>
  <si>
    <t>বাজেট সার-সংক্ষেপ</t>
  </si>
  <si>
    <t>উপজেলা পরিষদ, জেলা পরিষদ ও সরকার হইতে প্রাপ্ত অর্থের পরিমাণ</t>
  </si>
  <si>
    <t>গ. পরিবহন</t>
  </si>
  <si>
    <t>পদের সংখ্যা</t>
  </si>
  <si>
    <t>ক. সম্মানী/ভাতা</t>
  </si>
  <si>
    <t>অংশ-১</t>
  </si>
  <si>
    <t>ক. ইউনিয়ন এলাকার বিভিন্ন প্রতিষ্ঠান/ক্লাবে আর্থিক অনুদান</t>
  </si>
  <si>
    <t>প্রাপ্তি</t>
  </si>
  <si>
    <t>ইউপি সচিব</t>
  </si>
  <si>
    <t>মোট প্রাপ্তি (উন্নয়ন হিসাব)</t>
  </si>
  <si>
    <t>মাসিক গড় অর্থের পরিমাণ</t>
  </si>
  <si>
    <t>যানবাহন (মটরযান ব্যতীত)</t>
  </si>
  <si>
    <t>[বিধি-৫ (১) (ক) দ্রষ্টব্য]</t>
  </si>
  <si>
    <t>৭। জাতীয় দিবস উদযাপন</t>
  </si>
  <si>
    <t>৬। বিবিধ ( সংস্থাপনসহ অন্যান্য )</t>
  </si>
  <si>
    <t>১০। দারিদ্র হ্রাসকরণঃ সামাজিক নিরাপত্তা ও প্রাতিষ্ঠানিক সহায়তা</t>
  </si>
  <si>
    <t xml:space="preserve">        অংশ ২- উন্নয়ন হিসাব ব্যয়</t>
  </si>
  <si>
    <t>গ. অন্যান্য উৎস (সংস্থাপন ও অন্যান্য)</t>
  </si>
  <si>
    <t>১০। রাজস্ব উদ্বৃত্ত উন্নয়ন হিসাবে স্থানান্তর</t>
  </si>
  <si>
    <t>ছ. অভ্যন্তরিণ নিরীক্ষা ব্যয়</t>
  </si>
  <si>
    <t xml:space="preserve">সমাপ্তি জের  </t>
  </si>
  <si>
    <t>যোগ প্রারম্ভিক জের (১ জুলাই)  (৩)</t>
  </si>
  <si>
    <t>অর্থ বৎসর- ২০১৮-২০১৯</t>
  </si>
  <si>
    <t>পূর্ববর্তী বৎসরের প্রকৃত আয়       (২০১৬-২০১৭)</t>
  </si>
  <si>
    <t>চলতি বৎসরের বাজেট বা সংশোধিত বাজেট      (২০১৭-২০১৮)</t>
  </si>
  <si>
    <t>পরবর্তী বৎসরের বাজেট          (২০১৮-২০১৯)</t>
  </si>
  <si>
    <t>পূর্ববর্তী বৎসরের  প্রকৃত ব্যয়       (২০১৬-২০১৭)</t>
  </si>
  <si>
    <t>চলতি বৎসরের বাজেট বা সংশোধিত বাজেট (২০১৭-২০১৮)</t>
  </si>
  <si>
    <t>পরবর্তী বৎসরের           বাজেট          (২০১৮-২০১৯)</t>
  </si>
  <si>
    <t>পূর্ববর্তী বৎসরের প্রকৃত প্রাপ্তি       (২০১৬-২০১৭)</t>
  </si>
  <si>
    <t>চলতি বৎসরের বাজেট বা সংশোধিত বাজেট     (২০১৭-২০১৮)</t>
  </si>
  <si>
    <t>পরবর্তী বৎসরের বাজেট      (২০১৮-২০১৯)</t>
  </si>
  <si>
    <t>মহল্লাদার</t>
  </si>
  <si>
    <t>অর্থ বৎসর-২০১৮-২০১৯</t>
  </si>
  <si>
    <t>ঘ. আনুতোষিক তহবিলে স্থানান্তর</t>
  </si>
  <si>
    <t>পূর্ববর্তী বৎসরের প্রকৃত ব্যয়      (২০১৬-২০১৭)</t>
  </si>
  <si>
    <t>চ. নিজস্ব উন্নয়ন প্রকল্প</t>
  </si>
  <si>
    <t>৯। জরুরী ত্রান ( ভিক্ষুক )</t>
  </si>
  <si>
    <t>পরবর্তী বৎসরের        বাজেট      (২০১৮-২০১৯)</t>
  </si>
  <si>
    <t>চলতি বৎসরের বাজেট বা চলতি বৎসরের সংশোধিত বাজেট (২০১৭-২০১৮)</t>
  </si>
  <si>
    <t>পূর্ববর্তী বৎসরের         প্রকৃত আয়      (২০১৬-২০১৭)</t>
  </si>
  <si>
    <t>ইউনিয়নের কোন বিশেষ প্রকল্প বাস্তবায়নের জন্য উপজেলা পরিষদ, জেলা পরিষদ ও সরকার হইতে প্রাপ্ত অর্থের বিবরণী</t>
  </si>
  <si>
    <t>অর্থ বছর: ২০১৮-২০১৯</t>
  </si>
  <si>
    <t>‡gvU</t>
  </si>
  <si>
    <t>Ab¨vb¨</t>
  </si>
  <si>
    <t>wbR¯^ Znwej UvKv</t>
  </si>
  <si>
    <t>Dbœqb Znwej UvKv</t>
  </si>
  <si>
    <t>‡gvU UvKv</t>
  </si>
  <si>
    <t>UvKv</t>
  </si>
  <si>
    <t>K) KvweUv</t>
  </si>
  <si>
    <t>উপজেলা পরিষদ</t>
  </si>
  <si>
    <t>ক)</t>
  </si>
  <si>
    <t>খ)</t>
  </si>
  <si>
    <t>সরকার</t>
  </si>
  <si>
    <t>এলজিএসপি</t>
  </si>
  <si>
    <t>অতিদরিদ্র</t>
  </si>
  <si>
    <t>L) GwWwe</t>
  </si>
  <si>
    <t>(M) KvweLv</t>
  </si>
  <si>
    <t>N) wU. Avi-</t>
  </si>
  <si>
    <t>O) Ab¨vb¨</t>
  </si>
  <si>
    <t>f‚wg n¯ÍvšÍi Ki 1%</t>
  </si>
  <si>
    <t>চেয়ারাম্যান</t>
  </si>
  <si>
    <t>সদস্য</t>
  </si>
  <si>
    <t>অন্যান্য উৎস (সংস্থাপন ও অন্যান্য)</t>
  </si>
  <si>
    <t>গ</t>
  </si>
  <si>
    <t>সর্বমোট</t>
  </si>
  <si>
    <t>২০১৮-২০১৯</t>
  </si>
  <si>
    <t>২০১৭-২০১৮</t>
  </si>
  <si>
    <t>কর্মকর্তা ও কর্মচারী</t>
  </si>
  <si>
    <t>‘বাজেট ফরম ঙ’</t>
  </si>
  <si>
    <t xml:space="preserve">                    অংশ - ২ উন্নয়ন হিসাব এর নোট</t>
  </si>
  <si>
    <t>ইউনিয়ন পরিষদের বাজেট</t>
  </si>
  <si>
    <t>গজরা ইউনিয়ন পরিষদ</t>
  </si>
  <si>
    <r>
      <rPr>
        <b/>
        <sz val="18"/>
        <color indexed="8"/>
        <rFont val="NikoshBAN"/>
        <family val="0"/>
      </rPr>
      <t xml:space="preserve">             উপজেলা: মতলব উত্তর,   জেলা: চাঁদপুর। </t>
    </r>
    <r>
      <rPr>
        <b/>
        <sz val="14"/>
        <color indexed="8"/>
        <rFont val="NikoshBAN"/>
        <family val="0"/>
      </rPr>
      <t xml:space="preserve">        ‘বাজেট ফরম’ক’</t>
    </r>
  </si>
  <si>
    <t>২। পানিয় জল</t>
  </si>
  <si>
    <t>১4 তম</t>
  </si>
  <si>
    <t>উপজেলা: মতলব উত্তর,   জেলা: চাঁদপুর।</t>
  </si>
  <si>
    <t>উপজেলাঃ মতলব উত্তর,   জেলাঃ চাঁদপুর।</t>
  </si>
  <si>
    <t>গজরা  ইউনিয়ন পরিষদ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</si>
</sst>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  <numFmt numFmtId="172" formatCode="[$-5000445]0"/>
    <numFmt numFmtId="173" formatCode="_(* #,##0_);_(* \(#,##0\);_(* &quot;-&quot;??_);_(@_)"/>
    <numFmt numFmtId="174" formatCode="[$-5000445]0.00%"/>
    <numFmt numFmtId="175" formatCode="_(* #,##0.0_);_(* \(#,##0.0\);_(* &quot;-&quot;??_);_(@_)"/>
  </numFmts>
  <fonts count="47">
    <font>
      <sz val="11"/>
      <color indexed="8"/>
      <name val="Calibri"/>
      <family val="2"/>
    </font>
    <font>
      <sz val="14"/>
      <color indexed="8"/>
      <name val="SutonnyMJ"/>
      <family val="0"/>
    </font>
    <font>
      <sz val="14"/>
      <color indexed="8"/>
      <name val="Nikosh"/>
      <family val="0"/>
    </font>
    <font>
      <b/>
      <sz val="14"/>
      <color indexed="8"/>
      <name val="Nikosh"/>
      <family val="0"/>
    </font>
    <font>
      <b/>
      <sz val="14"/>
      <color indexed="8"/>
      <name val="SutonnyMJ"/>
      <family val="0"/>
    </font>
    <font>
      <b/>
      <sz val="16"/>
      <color indexed="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utonnyMJ"/>
      <family val="0"/>
    </font>
    <font>
      <sz val="16"/>
      <color indexed="8"/>
      <name val="SutonnyMJ"/>
      <family val="0"/>
    </font>
    <font>
      <sz val="12"/>
      <color indexed="8"/>
      <name val="Nikosh"/>
      <family val="0"/>
    </font>
    <font>
      <sz val="12"/>
      <name val="SutonnyMJ"/>
      <family val="0"/>
    </font>
    <font>
      <b/>
      <sz val="12"/>
      <name val="SutonnyMJ"/>
      <family val="0"/>
    </font>
    <font>
      <b/>
      <u val="single"/>
      <sz val="12"/>
      <name val="SutonnyMJ"/>
      <family val="0"/>
    </font>
    <font>
      <b/>
      <sz val="14"/>
      <name val="SutonnyMJ"/>
      <family val="0"/>
    </font>
    <font>
      <b/>
      <sz val="16"/>
      <color indexed="8"/>
      <name val="NikoshBAN"/>
      <family val="0"/>
    </font>
    <font>
      <b/>
      <sz val="14"/>
      <color indexed="8"/>
      <name val="NikoshBAN"/>
      <family val="0"/>
    </font>
    <font>
      <sz val="14"/>
      <color indexed="8"/>
      <name val="NikoshBAN"/>
      <family val="0"/>
    </font>
    <font>
      <b/>
      <sz val="18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4"/>
      <name val="NikoshBAN"/>
      <family val="0"/>
    </font>
    <font>
      <sz val="11"/>
      <color indexed="8"/>
      <name val="SutonnyMJ"/>
      <family val="0"/>
    </font>
    <font>
      <sz val="12"/>
      <name val="NikoshBAN"/>
      <family val="0"/>
    </font>
    <font>
      <sz val="18"/>
      <color indexed="8"/>
      <name val="NikoshBAN"/>
      <family val="0"/>
    </font>
    <font>
      <sz val="16"/>
      <color indexed="8"/>
      <name val="NikoshBAN"/>
      <family val="0"/>
    </font>
    <font>
      <b/>
      <sz val="12"/>
      <name val="NikoshBAN"/>
      <family val="0"/>
    </font>
    <font>
      <sz val="11"/>
      <color indexed="8"/>
      <name val="NikoshBAN"/>
      <family val="0"/>
    </font>
    <font>
      <b/>
      <sz val="16"/>
      <name val="NikoshBAN"/>
      <family val="0"/>
    </font>
    <font>
      <b/>
      <u val="single"/>
      <sz val="12"/>
      <name val="NikoshBAN"/>
      <family val="0"/>
    </font>
    <font>
      <sz val="14"/>
      <color theme="1"/>
      <name val="SutonnyMJ"/>
      <family val="0"/>
    </font>
    <font>
      <sz val="14"/>
      <color theme="1"/>
      <name val="NikoshBAN"/>
      <family val="0"/>
    </font>
    <font>
      <sz val="12"/>
      <color theme="1"/>
      <name val="SutonnyMJ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/>
    </xf>
    <xf numFmtId="49" fontId="2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9" fontId="23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9" fontId="2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172" fontId="2" fillId="0" borderId="0" xfId="0" applyNumberFormat="1" applyFont="1" applyBorder="1" applyAlignment="1">
      <alignment horizontal="right" vertical="center"/>
    </xf>
    <xf numFmtId="172" fontId="3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right" vertical="center"/>
    </xf>
    <xf numFmtId="49" fontId="24" fillId="0" borderId="0" xfId="0" applyNumberFormat="1" applyFont="1" applyAlignment="1">
      <alignment horizontal="left" vertical="center"/>
    </xf>
    <xf numFmtId="172" fontId="22" fillId="0" borderId="0" xfId="0" applyNumberFormat="1" applyFont="1" applyAlignment="1">
      <alignment/>
    </xf>
    <xf numFmtId="43" fontId="26" fillId="0" borderId="10" xfId="42" applyFont="1" applyBorder="1" applyAlignment="1">
      <alignment horizontal="center"/>
    </xf>
    <xf numFmtId="0" fontId="26" fillId="0" borderId="11" xfId="0" applyFont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26" fillId="0" borderId="12" xfId="0" applyFont="1" applyBorder="1" applyAlignment="1">
      <alignment vertical="center"/>
    </xf>
    <xf numFmtId="0" fontId="26" fillId="0" borderId="1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3" fontId="26" fillId="0" borderId="12" xfId="42" applyFont="1" applyBorder="1" applyAlignment="1">
      <alignment vertical="center"/>
    </xf>
    <xf numFmtId="43" fontId="26" fillId="0" borderId="13" xfId="42" applyFont="1" applyBorder="1" applyAlignment="1">
      <alignment horizontal="right" vertical="center"/>
    </xf>
    <xf numFmtId="43" fontId="26" fillId="0" borderId="13" xfId="42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3" fontId="25" fillId="0" borderId="13" xfId="42" applyFont="1" applyBorder="1" applyAlignment="1">
      <alignment horizontal="right" vertical="center"/>
    </xf>
    <xf numFmtId="173" fontId="25" fillId="0" borderId="0" xfId="42" applyNumberFormat="1" applyFont="1" applyBorder="1" applyAlignment="1">
      <alignment vertical="center"/>
    </xf>
    <xf numFmtId="173" fontId="25" fillId="0" borderId="13" xfId="42" applyNumberFormat="1" applyFont="1" applyBorder="1" applyAlignment="1">
      <alignment vertical="center"/>
    </xf>
    <xf numFmtId="173" fontId="25" fillId="0" borderId="13" xfId="42" applyNumberFormat="1" applyFont="1" applyBorder="1" applyAlignment="1">
      <alignment horizontal="right" vertical="center"/>
    </xf>
    <xf numFmtId="43" fontId="25" fillId="0" borderId="13" xfId="42" applyFont="1" applyBorder="1" applyAlignment="1">
      <alignment vertical="center"/>
    </xf>
    <xf numFmtId="43" fontId="25" fillId="0" borderId="15" xfId="42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173" fontId="26" fillId="0" borderId="17" xfId="42" applyNumberFormat="1" applyFont="1" applyBorder="1" applyAlignment="1">
      <alignment vertical="center"/>
    </xf>
    <xf numFmtId="43" fontId="25" fillId="0" borderId="12" xfId="42" applyFont="1" applyBorder="1" applyAlignment="1">
      <alignment vertical="center"/>
    </xf>
    <xf numFmtId="43" fontId="26" fillId="0" borderId="13" xfId="42" applyFont="1" applyBorder="1" applyAlignment="1">
      <alignment horizontal="center" vertical="center"/>
    </xf>
    <xf numFmtId="43" fontId="26" fillId="0" borderId="0" xfId="42" applyFont="1" applyBorder="1" applyAlignment="1">
      <alignment vertical="center"/>
    </xf>
    <xf numFmtId="43" fontId="25" fillId="0" borderId="13" xfId="42" applyFont="1" applyBorder="1" applyAlignment="1">
      <alignment horizontal="center" vertical="center"/>
    </xf>
    <xf numFmtId="43" fontId="25" fillId="0" borderId="0" xfId="42" applyFont="1" applyBorder="1" applyAlignment="1">
      <alignment vertical="center"/>
    </xf>
    <xf numFmtId="173" fontId="25" fillId="0" borderId="13" xfId="42" applyNumberFormat="1" applyFont="1" applyBorder="1" applyAlignment="1">
      <alignment horizontal="center" vertical="center"/>
    </xf>
    <xf numFmtId="43" fontId="25" fillId="0" borderId="15" xfId="42" applyFont="1" applyBorder="1" applyAlignment="1">
      <alignment horizontal="center" vertical="center"/>
    </xf>
    <xf numFmtId="43" fontId="26" fillId="0" borderId="18" xfId="42" applyFont="1" applyBorder="1" applyAlignment="1">
      <alignment horizontal="center" vertical="center"/>
    </xf>
    <xf numFmtId="43" fontId="26" fillId="0" borderId="17" xfId="42" applyFont="1" applyBorder="1" applyAlignment="1">
      <alignment vertical="center"/>
    </xf>
    <xf numFmtId="0" fontId="26" fillId="0" borderId="19" xfId="0" applyFont="1" applyBorder="1" applyAlignment="1">
      <alignment horizontal="right" vertical="center"/>
    </xf>
    <xf numFmtId="173" fontId="26" fillId="0" borderId="0" xfId="42" applyNumberFormat="1" applyFont="1" applyBorder="1" applyAlignment="1">
      <alignment vertical="center"/>
    </xf>
    <xf numFmtId="43" fontId="25" fillId="0" borderId="20" xfId="42" applyFont="1" applyBorder="1" applyAlignment="1">
      <alignment horizontal="right" vertical="center"/>
    </xf>
    <xf numFmtId="173" fontId="25" fillId="0" borderId="20" xfId="0" applyNumberFormat="1" applyFont="1" applyBorder="1" applyAlignment="1">
      <alignment horizontal="right" vertical="center"/>
    </xf>
    <xf numFmtId="173" fontId="25" fillId="0" borderId="0" xfId="42" applyNumberFormat="1" applyFont="1" applyBorder="1" applyAlignment="1">
      <alignment horizontal="right" vertical="center"/>
    </xf>
    <xf numFmtId="43" fontId="26" fillId="0" borderId="17" xfId="42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43" fontId="26" fillId="0" borderId="0" xfId="42" applyFont="1" applyFill="1" applyBorder="1" applyAlignment="1">
      <alignment vertical="center"/>
    </xf>
    <xf numFmtId="43" fontId="26" fillId="0" borderId="0" xfId="0" applyNumberFormat="1" applyFont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 shrinkToFit="1"/>
    </xf>
    <xf numFmtId="0" fontId="25" fillId="0" borderId="0" xfId="0" applyFont="1" applyBorder="1" applyAlignment="1">
      <alignment vertical="justify" shrinkToFit="1"/>
    </xf>
    <xf numFmtId="0" fontId="25" fillId="0" borderId="0" xfId="0" applyFont="1" applyBorder="1" applyAlignment="1">
      <alignment horizontal="left" vertical="center" shrinkToFit="1"/>
    </xf>
    <xf numFmtId="0" fontId="25" fillId="0" borderId="21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43" fontId="28" fillId="0" borderId="17" xfId="42" applyFont="1" applyBorder="1" applyAlignment="1">
      <alignment horizontal="right" vertical="center"/>
    </xf>
    <xf numFmtId="173" fontId="28" fillId="0" borderId="0" xfId="42" applyNumberFormat="1" applyFont="1" applyBorder="1" applyAlignment="1">
      <alignment horizontal="right" vertical="center"/>
    </xf>
    <xf numFmtId="43" fontId="25" fillId="0" borderId="0" xfId="42" applyFont="1" applyBorder="1" applyAlignment="1">
      <alignment horizontal="right" vertical="center"/>
    </xf>
    <xf numFmtId="43" fontId="26" fillId="0" borderId="0" xfId="42" applyFont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43" fontId="25" fillId="0" borderId="0" xfId="42" applyFont="1" applyBorder="1" applyAlignment="1">
      <alignment horizontal="center" vertical="center"/>
    </xf>
    <xf numFmtId="43" fontId="25" fillId="0" borderId="0" xfId="42" applyNumberFormat="1" applyFont="1" applyBorder="1" applyAlignment="1">
      <alignment vertical="center"/>
    </xf>
    <xf numFmtId="173" fontId="25" fillId="0" borderId="0" xfId="42" applyNumberFormat="1" applyFont="1" applyBorder="1" applyAlignment="1">
      <alignment horizontal="left" vertical="center"/>
    </xf>
    <xf numFmtId="173" fontId="26" fillId="0" borderId="0" xfId="0" applyNumberFormat="1" applyFont="1" applyBorder="1" applyAlignment="1">
      <alignment horizontal="right" vertical="center"/>
    </xf>
    <xf numFmtId="43" fontId="26" fillId="0" borderId="0" xfId="0" applyNumberFormat="1" applyFont="1" applyFill="1" applyBorder="1" applyAlignment="1">
      <alignment horizontal="right" vertical="center"/>
    </xf>
    <xf numFmtId="173" fontId="26" fillId="0" borderId="0" xfId="42" applyNumberFormat="1" applyFont="1" applyFill="1" applyBorder="1" applyAlignment="1">
      <alignment vertical="center"/>
    </xf>
    <xf numFmtId="43" fontId="26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0" fontId="25" fillId="0" borderId="0" xfId="0" applyFont="1" applyBorder="1" applyAlignment="1">
      <alignment vertical="justify" wrapText="1" shrinkToFi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72" fontId="30" fillId="0" borderId="10" xfId="0" applyNumberFormat="1" applyFont="1" applyBorder="1" applyAlignment="1">
      <alignment horizontal="center" vertical="center"/>
    </xf>
    <xf numFmtId="0" fontId="31" fillId="20" borderId="10" xfId="0" applyFont="1" applyFill="1" applyBorder="1" applyAlignment="1">
      <alignment horizontal="justify" vertical="top"/>
    </xf>
    <xf numFmtId="0" fontId="31" fillId="20" borderId="10" xfId="0" applyFont="1" applyFill="1" applyBorder="1" applyAlignment="1">
      <alignment horizontal="right" vertical="top"/>
    </xf>
    <xf numFmtId="0" fontId="31" fillId="0" borderId="10" xfId="0" applyFont="1" applyBorder="1" applyAlignment="1">
      <alignment horizontal="justify" vertical="top"/>
    </xf>
    <xf numFmtId="172" fontId="31" fillId="0" borderId="10" xfId="0" applyNumberFormat="1" applyFont="1" applyBorder="1" applyAlignment="1">
      <alignment horizontal="right" vertical="top"/>
    </xf>
    <xf numFmtId="0" fontId="31" fillId="0" borderId="10" xfId="0" applyFont="1" applyBorder="1" applyAlignment="1">
      <alignment horizontal="justify" vertical="top" wrapText="1"/>
    </xf>
    <xf numFmtId="0" fontId="31" fillId="0" borderId="10" xfId="0" applyFont="1" applyBorder="1" applyAlignment="1">
      <alignment horizontal="right" vertical="top"/>
    </xf>
    <xf numFmtId="0" fontId="30" fillId="0" borderId="10" xfId="0" applyFont="1" applyBorder="1" applyAlignment="1">
      <alignment horizontal="justify" vertical="top"/>
    </xf>
    <xf numFmtId="172" fontId="30" fillId="0" borderId="10" xfId="0" applyNumberFormat="1" applyFont="1" applyBorder="1" applyAlignment="1">
      <alignment horizontal="right" vertical="top"/>
    </xf>
    <xf numFmtId="49" fontId="33" fillId="0" borderId="0" xfId="0" applyNumberFormat="1" applyFont="1" applyAlignment="1">
      <alignment vertical="center"/>
    </xf>
    <xf numFmtId="0" fontId="33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172" fontId="34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justify" vertical="top"/>
    </xf>
    <xf numFmtId="172" fontId="33" fillId="0" borderId="10" xfId="0" applyNumberFormat="1" applyFont="1" applyBorder="1" applyAlignment="1">
      <alignment horizontal="right" vertical="top"/>
    </xf>
    <xf numFmtId="0" fontId="33" fillId="20" borderId="10" xfId="0" applyFont="1" applyFill="1" applyBorder="1" applyAlignment="1">
      <alignment horizontal="justify" vertical="top" wrapText="1"/>
    </xf>
    <xf numFmtId="172" fontId="33" fillId="20" borderId="10" xfId="0" applyNumberFormat="1" applyFont="1" applyFill="1" applyBorder="1" applyAlignment="1">
      <alignment horizontal="right" vertical="top"/>
    </xf>
    <xf numFmtId="0" fontId="33" fillId="0" borderId="10" xfId="0" applyFont="1" applyBorder="1" applyAlignment="1">
      <alignment horizontal="right" vertical="top"/>
    </xf>
    <xf numFmtId="0" fontId="33" fillId="0" borderId="10" xfId="0" applyFont="1" applyBorder="1" applyAlignment="1">
      <alignment horizontal="left" vertical="top"/>
    </xf>
    <xf numFmtId="0" fontId="33" fillId="0" borderId="10" xfId="0" applyFont="1" applyBorder="1" applyAlignment="1">
      <alignment horizontal="right" vertical="center"/>
    </xf>
    <xf numFmtId="0" fontId="33" fillId="20" borderId="10" xfId="0" applyFont="1" applyFill="1" applyBorder="1" applyAlignment="1">
      <alignment horizontal="justify" vertical="top"/>
    </xf>
    <xf numFmtId="0" fontId="33" fillId="20" borderId="10" xfId="0" applyFont="1" applyFill="1" applyBorder="1" applyAlignment="1">
      <alignment vertical="top"/>
    </xf>
    <xf numFmtId="0" fontId="33" fillId="20" borderId="10" xfId="0" applyFont="1" applyFill="1" applyBorder="1" applyAlignment="1">
      <alignment horizontal="right" vertical="top"/>
    </xf>
    <xf numFmtId="0" fontId="33" fillId="0" borderId="10" xfId="0" applyFont="1" applyBorder="1" applyAlignment="1">
      <alignment horizontal="justify" vertical="top" wrapText="1"/>
    </xf>
    <xf numFmtId="0" fontId="34" fillId="0" borderId="0" xfId="0" applyFont="1" applyBorder="1" applyAlignment="1">
      <alignment/>
    </xf>
    <xf numFmtId="172" fontId="33" fillId="0" borderId="0" xfId="0" applyNumberFormat="1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/>
    </xf>
    <xf numFmtId="49" fontId="33" fillId="0" borderId="0" xfId="0" applyNumberFormat="1" applyFont="1" applyAlignment="1">
      <alignment horizontal="right" vertical="center"/>
    </xf>
    <xf numFmtId="49" fontId="31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49" fontId="32" fillId="0" borderId="0" xfId="0" applyNumberFormat="1" applyFont="1" applyAlignment="1">
      <alignment horizontal="center"/>
    </xf>
    <xf numFmtId="0" fontId="30" fillId="0" borderId="10" xfId="0" applyFont="1" applyBorder="1" applyAlignment="1">
      <alignment horizontal="center" vertical="top" wrapText="1"/>
    </xf>
    <xf numFmtId="0" fontId="31" fillId="0" borderId="10" xfId="0" applyFont="1" applyBorder="1" applyAlignment="1" applyProtection="1">
      <alignment/>
      <protection/>
    </xf>
    <xf numFmtId="172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172" fontId="30" fillId="0" borderId="10" xfId="0" applyNumberFormat="1" applyFont="1" applyBorder="1" applyAlignment="1">
      <alignment/>
    </xf>
    <xf numFmtId="49" fontId="30" fillId="0" borderId="0" xfId="0" applyNumberFormat="1" applyFont="1" applyAlignment="1">
      <alignment/>
    </xf>
    <xf numFmtId="49" fontId="30" fillId="0" borderId="0" xfId="0" applyNumberFormat="1" applyFont="1" applyAlignment="1">
      <alignment horizontal="center"/>
    </xf>
    <xf numFmtId="0" fontId="30" fillId="20" borderId="10" xfId="0" applyFont="1" applyFill="1" applyBorder="1" applyAlignment="1">
      <alignment horizontal="justify" vertical="top"/>
    </xf>
    <xf numFmtId="0" fontId="30" fillId="20" borderId="10" xfId="0" applyFont="1" applyFill="1" applyBorder="1" applyAlignment="1">
      <alignment horizontal="right" vertical="top"/>
    </xf>
    <xf numFmtId="172" fontId="31" fillId="20" borderId="10" xfId="0" applyNumberFormat="1" applyFont="1" applyFill="1" applyBorder="1" applyAlignment="1">
      <alignment horizontal="right" vertical="top"/>
    </xf>
    <xf numFmtId="172" fontId="30" fillId="20" borderId="10" xfId="0" applyNumberFormat="1" applyFont="1" applyFill="1" applyBorder="1" applyAlignment="1">
      <alignment horizontal="right" vertical="top"/>
    </xf>
    <xf numFmtId="0" fontId="30" fillId="24" borderId="10" xfId="0" applyFont="1" applyFill="1" applyBorder="1" applyAlignment="1">
      <alignment horizontal="center" vertical="top"/>
    </xf>
    <xf numFmtId="0" fontId="30" fillId="24" borderId="10" xfId="0" applyFont="1" applyFill="1" applyBorder="1" applyAlignment="1">
      <alignment horizontal="center" vertical="center" wrapText="1"/>
    </xf>
    <xf numFmtId="172" fontId="30" fillId="24" borderId="10" xfId="0" applyNumberFormat="1" applyFont="1" applyFill="1" applyBorder="1" applyAlignment="1">
      <alignment horizontal="justify" vertical="top"/>
    </xf>
    <xf numFmtId="172" fontId="30" fillId="24" borderId="10" xfId="0" applyNumberFormat="1" applyFont="1" applyFill="1" applyBorder="1" applyAlignment="1">
      <alignment horizontal="center" vertical="center" wrapText="1"/>
    </xf>
    <xf numFmtId="172" fontId="31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justify" vertical="top"/>
    </xf>
    <xf numFmtId="0" fontId="35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justify" vertical="top" wrapText="1"/>
    </xf>
    <xf numFmtId="49" fontId="31" fillId="0" borderId="0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/>
    </xf>
    <xf numFmtId="0" fontId="36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right" vertical="center"/>
    </xf>
    <xf numFmtId="0" fontId="44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top"/>
    </xf>
    <xf numFmtId="0" fontId="46" fillId="0" borderId="10" xfId="0" applyFont="1" applyBorder="1" applyAlignment="1">
      <alignment horizontal="right" vertical="top"/>
    </xf>
    <xf numFmtId="0" fontId="46" fillId="25" borderId="10" xfId="0" applyFont="1" applyFill="1" applyBorder="1" applyAlignment="1">
      <alignment horizontal="right" vertical="top"/>
    </xf>
    <xf numFmtId="0" fontId="46" fillId="0" borderId="10" xfId="0" applyFont="1" applyFill="1" applyBorder="1" applyAlignment="1">
      <alignment horizontal="right" vertical="top"/>
    </xf>
    <xf numFmtId="0" fontId="46" fillId="26" borderId="10" xfId="0" applyFont="1" applyFill="1" applyBorder="1" applyAlignment="1">
      <alignment horizontal="right" vertical="top"/>
    </xf>
    <xf numFmtId="0" fontId="37" fillId="0" borderId="0" xfId="0" applyFont="1" applyBorder="1" applyAlignment="1">
      <alignment vertical="center"/>
    </xf>
    <xf numFmtId="173" fontId="26" fillId="0" borderId="18" xfId="42" applyNumberFormat="1" applyFont="1" applyBorder="1" applyAlignment="1">
      <alignment horizontal="center" vertical="center"/>
    </xf>
    <xf numFmtId="173" fontId="25" fillId="0" borderId="20" xfId="42" applyNumberFormat="1" applyFont="1" applyBorder="1" applyAlignment="1">
      <alignment horizontal="right" vertical="center"/>
    </xf>
    <xf numFmtId="173" fontId="26" fillId="0" borderId="17" xfId="42" applyNumberFormat="1" applyFont="1" applyBorder="1" applyAlignment="1">
      <alignment horizontal="right" vertical="center"/>
    </xf>
    <xf numFmtId="173" fontId="28" fillId="0" borderId="17" xfId="42" applyNumberFormat="1" applyFont="1" applyBorder="1" applyAlignment="1">
      <alignment horizontal="right" vertical="center"/>
    </xf>
    <xf numFmtId="0" fontId="37" fillId="0" borderId="21" xfId="0" applyFont="1" applyBorder="1" applyAlignment="1">
      <alignment vertical="center"/>
    </xf>
    <xf numFmtId="0" fontId="37" fillId="0" borderId="0" xfId="0" applyFont="1" applyBorder="1" applyAlignment="1">
      <alignment vertical="center" shrinkToFit="1"/>
    </xf>
    <xf numFmtId="173" fontId="37" fillId="0" borderId="0" xfId="42" applyNumberFormat="1" applyFont="1" applyBorder="1" applyAlignment="1">
      <alignment vertical="center"/>
    </xf>
    <xf numFmtId="173" fontId="37" fillId="0" borderId="21" xfId="42" applyNumberFormat="1" applyFont="1" applyBorder="1" applyAlignment="1">
      <alignment vertical="center"/>
    </xf>
    <xf numFmtId="0" fontId="41" fillId="0" borderId="0" xfId="0" applyFont="1" applyAlignment="1">
      <alignment/>
    </xf>
    <xf numFmtId="0" fontId="43" fillId="0" borderId="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0" fontId="40" fillId="0" borderId="16" xfId="0" applyFont="1" applyBorder="1" applyAlignment="1">
      <alignment vertical="center"/>
    </xf>
    <xf numFmtId="0" fontId="31" fillId="0" borderId="12" xfId="0" applyFont="1" applyBorder="1" applyAlignment="1">
      <alignment horizontal="justify" vertical="top"/>
    </xf>
    <xf numFmtId="0" fontId="31" fillId="0" borderId="13" xfId="0" applyFont="1" applyBorder="1" applyAlignment="1">
      <alignment horizontal="justify" vertical="top"/>
    </xf>
    <xf numFmtId="0" fontId="31" fillId="0" borderId="15" xfId="0" applyFont="1" applyBorder="1" applyAlignment="1">
      <alignment horizontal="justify" vertical="top"/>
    </xf>
    <xf numFmtId="49" fontId="32" fillId="0" borderId="0" xfId="0" applyNumberFormat="1" applyFont="1" applyAlignment="1">
      <alignment horizontal="center" vertical="center"/>
    </xf>
    <xf numFmtId="49" fontId="30" fillId="0" borderId="2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/>
    </xf>
    <xf numFmtId="0" fontId="31" fillId="0" borderId="0" xfId="0" applyFont="1" applyBorder="1" applyAlignment="1">
      <alignment horizontal="right"/>
    </xf>
    <xf numFmtId="49" fontId="32" fillId="0" borderId="0" xfId="0" applyNumberFormat="1" applyFont="1" applyAlignment="1">
      <alignment horizontal="center"/>
    </xf>
    <xf numFmtId="0" fontId="30" fillId="0" borderId="11" xfId="0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30" fillId="0" borderId="23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3" fillId="20" borderId="11" xfId="0" applyFont="1" applyFill="1" applyBorder="1" applyAlignment="1">
      <alignment horizontal="justify" vertical="top"/>
    </xf>
    <xf numFmtId="0" fontId="33" fillId="20" borderId="16" xfId="0" applyFont="1" applyFill="1" applyBorder="1" applyAlignment="1">
      <alignment horizontal="justify" vertical="top"/>
    </xf>
    <xf numFmtId="0" fontId="33" fillId="20" borderId="23" xfId="0" applyFont="1" applyFill="1" applyBorder="1" applyAlignment="1">
      <alignment horizontal="justify" vertical="top"/>
    </xf>
    <xf numFmtId="0" fontId="34" fillId="0" borderId="10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20" borderId="11" xfId="0" applyFont="1" applyFill="1" applyBorder="1" applyAlignment="1">
      <alignment horizontal="left"/>
    </xf>
    <xf numFmtId="0" fontId="29" fillId="20" borderId="16" xfId="0" applyFont="1" applyFill="1" applyBorder="1" applyAlignment="1">
      <alignment horizontal="left"/>
    </xf>
    <xf numFmtId="0" fontId="29" fillId="20" borderId="23" xfId="0" applyFont="1" applyFill="1" applyBorder="1" applyAlignment="1">
      <alignment horizontal="left"/>
    </xf>
    <xf numFmtId="49" fontId="29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/>
    </xf>
    <xf numFmtId="49" fontId="31" fillId="0" borderId="0" xfId="0" applyNumberFormat="1" applyFont="1" applyBorder="1" applyAlignment="1">
      <alignment horizontal="right"/>
    </xf>
    <xf numFmtId="49" fontId="24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left" vertical="justify" shrinkToFit="1"/>
    </xf>
    <xf numFmtId="0" fontId="31" fillId="0" borderId="0" xfId="0" applyFont="1" applyBorder="1" applyAlignment="1">
      <alignment horizontal="left"/>
    </xf>
    <xf numFmtId="173" fontId="40" fillId="0" borderId="21" xfId="42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left" vertical="justify" shrinkToFit="1"/>
    </xf>
    <xf numFmtId="0" fontId="34" fillId="0" borderId="0" xfId="0" applyFont="1" applyBorder="1" applyAlignment="1">
      <alignment horizontal="left" vertical="top"/>
    </xf>
    <xf numFmtId="43" fontId="26" fillId="0" borderId="11" xfId="42" applyFont="1" applyBorder="1" applyAlignment="1">
      <alignment horizontal="center"/>
    </xf>
    <xf numFmtId="43" fontId="26" fillId="0" borderId="16" xfId="42" applyFont="1" applyBorder="1" applyAlignment="1">
      <alignment horizontal="center"/>
    </xf>
    <xf numFmtId="43" fontId="26" fillId="0" borderId="23" xfId="42" applyFont="1" applyBorder="1" applyAlignment="1">
      <alignment horizontal="center"/>
    </xf>
    <xf numFmtId="0" fontId="42" fillId="0" borderId="25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9.140625" style="1" customWidth="1"/>
    <col min="2" max="2" width="25.28125" style="1" customWidth="1"/>
    <col min="3" max="3" width="20.28125" style="1" customWidth="1"/>
    <col min="4" max="4" width="19.7109375" style="1" customWidth="1"/>
    <col min="5" max="5" width="18.28125" style="1" customWidth="1"/>
    <col min="6" max="6" width="9.140625" style="1" customWidth="1"/>
    <col min="7" max="7" width="12.57421875" style="1" customWidth="1"/>
    <col min="8" max="8" width="9.7109375" style="1" customWidth="1"/>
    <col min="9" max="16384" width="9.140625" style="1" customWidth="1"/>
  </cols>
  <sheetData>
    <row r="1" spans="1:5" s="16" customFormat="1" ht="24.75">
      <c r="A1" s="175" t="s">
        <v>172</v>
      </c>
      <c r="B1" s="175"/>
      <c r="C1" s="175"/>
      <c r="D1" s="175"/>
      <c r="E1" s="175"/>
    </row>
    <row r="2" spans="1:5" s="5" customFormat="1" ht="24.75" customHeight="1">
      <c r="A2" s="127"/>
      <c r="B2" s="179" t="s">
        <v>173</v>
      </c>
      <c r="C2" s="179"/>
      <c r="D2" s="179"/>
      <c r="E2" s="179"/>
    </row>
    <row r="3" spans="1:5" s="5" customFormat="1" ht="24.75">
      <c r="A3" s="127"/>
      <c r="B3" s="127"/>
      <c r="C3" s="121" t="s">
        <v>142</v>
      </c>
      <c r="D3" s="128"/>
      <c r="E3" s="128" t="s">
        <v>69</v>
      </c>
    </row>
    <row r="4" spans="1:5" s="5" customFormat="1" ht="19.5">
      <c r="A4" s="176" t="s">
        <v>100</v>
      </c>
      <c r="B4" s="176"/>
      <c r="C4" s="176"/>
      <c r="D4" s="176"/>
      <c r="E4" s="176"/>
    </row>
    <row r="5" spans="1:5" ht="99.75" customHeight="1">
      <c r="A5" s="177" t="s">
        <v>15</v>
      </c>
      <c r="B5" s="178"/>
      <c r="C5" s="122" t="s">
        <v>140</v>
      </c>
      <c r="D5" s="122" t="s">
        <v>139</v>
      </c>
      <c r="E5" s="122" t="s">
        <v>138</v>
      </c>
    </row>
    <row r="6" spans="1:5" ht="34.5" customHeight="1">
      <c r="A6" s="129" t="s">
        <v>105</v>
      </c>
      <c r="B6" s="129" t="s">
        <v>24</v>
      </c>
      <c r="C6" s="129"/>
      <c r="D6" s="129"/>
      <c r="E6" s="129"/>
    </row>
    <row r="7" spans="1:5" ht="34.5" customHeight="1">
      <c r="A7" s="172"/>
      <c r="B7" s="90" t="s">
        <v>14</v>
      </c>
      <c r="C7" s="91">
        <f>'Revenue Income "KHA"'!B23</f>
        <v>33150</v>
      </c>
      <c r="D7" s="91">
        <f>'Revenue Income "KHA"'!C23</f>
        <v>673000</v>
      </c>
      <c r="E7" s="91">
        <f>'Revenue Income "KHA"'!D23</f>
        <v>855500</v>
      </c>
    </row>
    <row r="8" spans="1:5" ht="34.5" customHeight="1">
      <c r="A8" s="173"/>
      <c r="B8" s="90" t="s">
        <v>0</v>
      </c>
      <c r="C8" s="91">
        <v>0</v>
      </c>
      <c r="D8" s="91">
        <v>0</v>
      </c>
      <c r="E8" s="91">
        <v>0</v>
      </c>
    </row>
    <row r="9" spans="1:5" ht="34.5" customHeight="1">
      <c r="A9" s="173"/>
      <c r="B9" s="94" t="s">
        <v>29</v>
      </c>
      <c r="C9" s="95">
        <f>SUM(C7:C8)</f>
        <v>33150</v>
      </c>
      <c r="D9" s="95">
        <f>SUM(D7:D8)</f>
        <v>673000</v>
      </c>
      <c r="E9" s="95">
        <f>SUM(E7:E8)</f>
        <v>855500</v>
      </c>
    </row>
    <row r="10" spans="1:5" ht="34.5" customHeight="1">
      <c r="A10" s="173"/>
      <c r="B10" s="90" t="s">
        <v>68</v>
      </c>
      <c r="C10" s="91">
        <f>'Revenue Expenditure'!B37</f>
        <v>38022</v>
      </c>
      <c r="D10" s="91">
        <f>'Revenue Expenditure'!C37</f>
        <v>617000</v>
      </c>
      <c r="E10" s="91">
        <f>'Revenue Expenditure'!D37</f>
        <v>841600</v>
      </c>
    </row>
    <row r="11" spans="1:5" ht="34.5" customHeight="1">
      <c r="A11" s="174"/>
      <c r="B11" s="94" t="s">
        <v>58</v>
      </c>
      <c r="C11" s="95">
        <f>C9-C10</f>
        <v>-4872</v>
      </c>
      <c r="D11" s="95">
        <f>D9-D10</f>
        <v>56000</v>
      </c>
      <c r="E11" s="95">
        <f>SUM(E9-E10)</f>
        <v>13900</v>
      </c>
    </row>
    <row r="12" spans="1:5" ht="34.5" customHeight="1">
      <c r="A12" s="129" t="s">
        <v>74</v>
      </c>
      <c r="B12" s="129" t="s">
        <v>42</v>
      </c>
      <c r="C12" s="130"/>
      <c r="D12" s="130"/>
      <c r="E12" s="130"/>
    </row>
    <row r="13" spans="1:5" ht="34.5" customHeight="1">
      <c r="A13" s="172"/>
      <c r="B13" s="90" t="s">
        <v>25</v>
      </c>
      <c r="C13" s="91">
        <f>'Development Income'!B10+'Development Income'!B11+'Development Income'!B12</f>
        <v>4550672</v>
      </c>
      <c r="D13" s="91">
        <f>'Development Income'!C10+'Development Income'!C11+'Development Income'!C12</f>
        <v>9216414</v>
      </c>
      <c r="E13" s="91">
        <f>'Development Income'!D10+'Development Income'!D11+'Development Income'!D12</f>
        <v>6703288</v>
      </c>
    </row>
    <row r="14" spans="1:5" ht="34.5" customHeight="1">
      <c r="A14" s="173"/>
      <c r="B14" s="90" t="s">
        <v>23</v>
      </c>
      <c r="C14" s="91">
        <f>'Development Income'!B13</f>
        <v>0</v>
      </c>
      <c r="D14" s="91">
        <f>'Development Income'!C13</f>
        <v>0</v>
      </c>
      <c r="E14" s="91">
        <f>'Development Income'!D13</f>
        <v>0</v>
      </c>
    </row>
    <row r="15" spans="1:5" ht="34.5" customHeight="1">
      <c r="A15" s="173"/>
      <c r="B15" s="90" t="s">
        <v>97</v>
      </c>
      <c r="C15" s="95">
        <f>SUM(C13:C14)</f>
        <v>4550672</v>
      </c>
      <c r="D15" s="95">
        <f>SUM(D13:D14)</f>
        <v>9216414</v>
      </c>
      <c r="E15" s="95">
        <f>SUM(E13:E14)</f>
        <v>6703288</v>
      </c>
    </row>
    <row r="16" spans="1:5" ht="34.5" customHeight="1">
      <c r="A16" s="173"/>
      <c r="B16" s="94" t="s">
        <v>20</v>
      </c>
      <c r="C16" s="95">
        <f>C11+C15</f>
        <v>4545800</v>
      </c>
      <c r="D16" s="95">
        <f>D11+D15</f>
        <v>9272414</v>
      </c>
      <c r="E16" s="95">
        <f>E11+E15</f>
        <v>6717188</v>
      </c>
    </row>
    <row r="17" spans="1:8" ht="34.5" customHeight="1">
      <c r="A17" s="173"/>
      <c r="B17" s="90" t="s">
        <v>84</v>
      </c>
      <c r="C17" s="91">
        <f>'Development Expenditure'!B22</f>
        <v>5258503</v>
      </c>
      <c r="D17" s="91">
        <f>'Development Expenditure'!C22</f>
        <v>9216414</v>
      </c>
      <c r="E17" s="91">
        <f>'Development Expenditure'!D22</f>
        <v>6703288</v>
      </c>
      <c r="H17" s="25"/>
    </row>
    <row r="18" spans="1:8" ht="34.5" customHeight="1">
      <c r="A18" s="173"/>
      <c r="B18" s="90" t="s">
        <v>22</v>
      </c>
      <c r="C18" s="91">
        <f>SUM(C16-C17)</f>
        <v>-712703</v>
      </c>
      <c r="D18" s="91">
        <f>D16-D17</f>
        <v>56000</v>
      </c>
      <c r="E18" s="91">
        <f>E16-E17</f>
        <v>13900</v>
      </c>
      <c r="H18" s="25"/>
    </row>
    <row r="19" spans="1:5" ht="46.5" customHeight="1">
      <c r="A19" s="173"/>
      <c r="B19" s="90" t="s">
        <v>121</v>
      </c>
      <c r="C19" s="91">
        <f>716430+296</f>
        <v>716726</v>
      </c>
      <c r="D19" s="91">
        <v>500</v>
      </c>
      <c r="E19" s="91">
        <v>56500</v>
      </c>
    </row>
    <row r="20" spans="1:5" ht="19.5">
      <c r="A20" s="174"/>
      <c r="B20" s="88" t="s">
        <v>120</v>
      </c>
      <c r="C20" s="131">
        <f>C18+C19</f>
        <v>4023</v>
      </c>
      <c r="D20" s="131">
        <f>+D19+D18</f>
        <v>56500</v>
      </c>
      <c r="E20" s="131">
        <f>E18+E19</f>
        <v>70400</v>
      </c>
    </row>
    <row r="21" spans="1:5" ht="19.5">
      <c r="A21" s="90"/>
      <c r="B21" s="129" t="s">
        <v>76</v>
      </c>
      <c r="C21" s="132">
        <f>+C19+C15+C9</f>
        <v>5300548</v>
      </c>
      <c r="D21" s="132">
        <f>+D15+D9+D19</f>
        <v>9889914</v>
      </c>
      <c r="E21" s="132">
        <f>+E19+E15+E9</f>
        <v>7615288</v>
      </c>
    </row>
    <row r="22" spans="1:5" ht="19.5">
      <c r="A22" s="8"/>
      <c r="B22" s="8"/>
      <c r="C22" s="8"/>
      <c r="D22" s="8"/>
      <c r="E22" s="8"/>
    </row>
    <row r="23" spans="1:7" ht="19.5">
      <c r="A23" s="8"/>
      <c r="B23" s="8"/>
      <c r="C23" s="8"/>
      <c r="D23" s="8"/>
      <c r="E23" s="8"/>
      <c r="G23" s="25"/>
    </row>
    <row r="24" spans="1:5" ht="19.5">
      <c r="A24" s="11"/>
      <c r="B24" s="22"/>
      <c r="C24" s="5"/>
      <c r="D24" s="23"/>
      <c r="E24" s="24"/>
    </row>
    <row r="25" spans="1:5" ht="19.5">
      <c r="A25" s="11"/>
      <c r="B25" s="22"/>
      <c r="C25" s="5"/>
      <c r="D25" s="23"/>
      <c r="E25" s="24"/>
    </row>
    <row r="26" spans="1:5" ht="19.5">
      <c r="A26" s="11"/>
      <c r="B26" s="22" t="s">
        <v>47</v>
      </c>
      <c r="C26" s="5"/>
      <c r="D26" s="23"/>
      <c r="E26" s="24" t="s">
        <v>9</v>
      </c>
    </row>
    <row r="27" spans="1:5" ht="19.5">
      <c r="A27" s="11"/>
      <c r="B27" s="11"/>
      <c r="C27" s="11"/>
      <c r="D27" s="11"/>
      <c r="E27" s="11"/>
    </row>
    <row r="28" spans="1:5" ht="19.5">
      <c r="A28" s="8"/>
      <c r="B28" s="8"/>
      <c r="C28" s="8"/>
      <c r="D28" s="8"/>
      <c r="E28" s="8"/>
    </row>
    <row r="29" spans="1:5" ht="19.5">
      <c r="A29" s="8"/>
      <c r="B29" s="18"/>
      <c r="C29" s="8"/>
      <c r="D29" s="8"/>
      <c r="E29" s="8"/>
    </row>
    <row r="30" ht="19.5">
      <c r="B30" s="18"/>
    </row>
    <row r="31" ht="19.5">
      <c r="B31" s="18"/>
    </row>
    <row r="32" ht="19.5">
      <c r="B32" s="18"/>
    </row>
    <row r="33" ht="19.5">
      <c r="B33" s="18"/>
    </row>
    <row r="34" ht="19.5">
      <c r="B34" s="18"/>
    </row>
    <row r="35" ht="19.5">
      <c r="B35" s="18"/>
    </row>
    <row r="36" ht="19.5">
      <c r="B36" s="18"/>
    </row>
    <row r="37" ht="19.5">
      <c r="B37" s="18"/>
    </row>
    <row r="38" ht="19.5">
      <c r="B38" s="18"/>
    </row>
    <row r="39" ht="19.5">
      <c r="B39" s="18"/>
    </row>
    <row r="40" ht="19.5">
      <c r="B40" s="18"/>
    </row>
    <row r="41" ht="19.5">
      <c r="B41" s="18"/>
    </row>
    <row r="42" ht="19.5">
      <c r="B42" s="18"/>
    </row>
    <row r="43" ht="19.5">
      <c r="B43" s="19"/>
    </row>
  </sheetData>
  <sheetProtection/>
  <mergeCells count="6">
    <mergeCell ref="A7:A11"/>
    <mergeCell ref="A13:A20"/>
    <mergeCell ref="A1:E1"/>
    <mergeCell ref="A4:E4"/>
    <mergeCell ref="A5:B5"/>
    <mergeCell ref="B2:E2"/>
  </mergeCells>
  <printOptions/>
  <pageMargins left="0.5" right="0.5" top="0.25" bottom="0.2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B10" sqref="B10"/>
    </sheetView>
  </sheetViews>
  <sheetFormatPr defaultColWidth="9.140625" defaultRowHeight="15"/>
  <cols>
    <col min="1" max="1" width="26.57421875" style="1" customWidth="1"/>
    <col min="2" max="2" width="22.28125" style="1" customWidth="1"/>
    <col min="3" max="3" width="21.8515625" style="1" customWidth="1"/>
    <col min="4" max="4" width="21.28125" style="1" customWidth="1"/>
    <col min="5" max="5" width="0.2890625" style="1" hidden="1" customWidth="1"/>
    <col min="6" max="16384" width="9.140625" style="1" customWidth="1"/>
  </cols>
  <sheetData>
    <row r="1" spans="1:5" s="16" customFormat="1" ht="22.5" customHeight="1">
      <c r="A1" s="175" t="s">
        <v>172</v>
      </c>
      <c r="B1" s="175"/>
      <c r="C1" s="175"/>
      <c r="D1" s="175"/>
      <c r="E1" s="175"/>
    </row>
    <row r="2" spans="1:5" s="16" customFormat="1" ht="29.25" customHeight="1">
      <c r="A2" s="175" t="s">
        <v>176</v>
      </c>
      <c r="B2" s="175"/>
      <c r="C2" s="175"/>
      <c r="D2" s="175"/>
      <c r="E2" s="175"/>
    </row>
    <row r="3" spans="1:5" ht="19.5">
      <c r="A3" s="120"/>
      <c r="B3" s="120"/>
      <c r="C3" s="180" t="s">
        <v>61</v>
      </c>
      <c r="D3" s="180"/>
      <c r="E3" s="97"/>
    </row>
    <row r="4" spans="1:5" ht="19.5">
      <c r="A4" s="120"/>
      <c r="B4" s="120"/>
      <c r="C4" s="180" t="s">
        <v>96</v>
      </c>
      <c r="D4" s="180"/>
      <c r="E4" s="97"/>
    </row>
    <row r="5" spans="1:5" ht="30.75" customHeight="1">
      <c r="A5" s="181" t="s">
        <v>171</v>
      </c>
      <c r="B5" s="181"/>
      <c r="C5" s="181"/>
      <c r="D5" s="181"/>
      <c r="E5" s="97"/>
    </row>
    <row r="6" spans="1:5" ht="19.5">
      <c r="A6" s="185" t="s">
        <v>122</v>
      </c>
      <c r="B6" s="185"/>
      <c r="C6" s="185"/>
      <c r="D6" s="185"/>
      <c r="E6" s="97"/>
    </row>
    <row r="7" spans="1:5" ht="19.5">
      <c r="A7" s="185" t="s">
        <v>62</v>
      </c>
      <c r="B7" s="185"/>
      <c r="C7" s="185"/>
      <c r="D7" s="185"/>
      <c r="E7" s="97"/>
    </row>
    <row r="8" spans="1:5" ht="19.5">
      <c r="A8" s="186" t="s">
        <v>2</v>
      </c>
      <c r="B8" s="186"/>
      <c r="C8" s="186"/>
      <c r="D8" s="186"/>
      <c r="E8" s="97"/>
    </row>
    <row r="9" spans="1:5" ht="13.5" customHeight="1">
      <c r="A9" s="182" t="s">
        <v>26</v>
      </c>
      <c r="B9" s="183"/>
      <c r="C9" s="183"/>
      <c r="D9" s="184"/>
      <c r="E9" s="97"/>
    </row>
    <row r="10" spans="1:5" ht="81" customHeight="1">
      <c r="A10" s="86" t="s">
        <v>59</v>
      </c>
      <c r="B10" s="122" t="s">
        <v>123</v>
      </c>
      <c r="C10" s="86" t="s">
        <v>124</v>
      </c>
      <c r="D10" s="86" t="s">
        <v>125</v>
      </c>
      <c r="E10" s="97"/>
    </row>
    <row r="11" spans="1:5" ht="19.5">
      <c r="A11" s="87">
        <v>1</v>
      </c>
      <c r="B11" s="87">
        <v>2</v>
      </c>
      <c r="C11" s="87">
        <v>3</v>
      </c>
      <c r="D11" s="87">
        <v>4</v>
      </c>
      <c r="E11" s="97"/>
    </row>
    <row r="12" spans="1:5" ht="34.5" customHeight="1">
      <c r="A12" s="123" t="s">
        <v>98</v>
      </c>
      <c r="B12" s="124">
        <v>0</v>
      </c>
      <c r="C12" s="150">
        <v>600000</v>
      </c>
      <c r="D12" s="124">
        <v>790000</v>
      </c>
      <c r="E12" s="97"/>
    </row>
    <row r="13" spans="1:5" ht="34.5" customHeight="1">
      <c r="A13" s="123" t="s">
        <v>91</v>
      </c>
      <c r="B13" s="124">
        <v>0</v>
      </c>
      <c r="C13" s="150">
        <v>8000</v>
      </c>
      <c r="D13" s="124"/>
      <c r="E13" s="97"/>
    </row>
    <row r="14" spans="1:5" ht="34.5" customHeight="1">
      <c r="A14" s="123" t="s">
        <v>111</v>
      </c>
      <c r="B14" s="124"/>
      <c r="C14" s="150">
        <v>10000</v>
      </c>
      <c r="D14" s="125"/>
      <c r="E14" s="97"/>
    </row>
    <row r="15" spans="1:5" ht="34.5" customHeight="1">
      <c r="A15" s="123" t="s">
        <v>89</v>
      </c>
      <c r="B15" s="124"/>
      <c r="C15" s="150"/>
      <c r="D15" s="124">
        <v>25000</v>
      </c>
      <c r="E15" s="97"/>
    </row>
    <row r="16" spans="1:5" ht="34.5" customHeight="1">
      <c r="A16" s="123" t="s">
        <v>90</v>
      </c>
      <c r="B16" s="124">
        <v>19100</v>
      </c>
      <c r="C16" s="150">
        <v>15000</v>
      </c>
      <c r="D16" s="124">
        <v>20000</v>
      </c>
      <c r="E16" s="97"/>
    </row>
    <row r="17" spans="1:5" ht="34.5" customHeight="1">
      <c r="A17" s="123" t="s">
        <v>60</v>
      </c>
      <c r="B17" s="124">
        <v>14050</v>
      </c>
      <c r="C17" s="150">
        <v>20000</v>
      </c>
      <c r="D17" s="124">
        <v>10000</v>
      </c>
      <c r="E17" s="97"/>
    </row>
    <row r="18" spans="1:5" ht="34.5" customHeight="1">
      <c r="A18" s="123" t="s">
        <v>54</v>
      </c>
      <c r="B18" s="125"/>
      <c r="D18" s="124"/>
      <c r="E18" s="97"/>
    </row>
    <row r="19" spans="1:5" ht="34.5" customHeight="1">
      <c r="A19" s="123" t="s">
        <v>39</v>
      </c>
      <c r="B19" s="124"/>
      <c r="C19" s="124"/>
      <c r="D19" s="124"/>
      <c r="E19" s="97"/>
    </row>
    <row r="20" spans="1:5" ht="34.5" customHeight="1">
      <c r="A20" s="123" t="s">
        <v>35</v>
      </c>
      <c r="B20" s="124"/>
      <c r="C20" s="124"/>
      <c r="D20" s="124">
        <v>500</v>
      </c>
      <c r="E20" s="97"/>
    </row>
    <row r="21" spans="1:5" ht="34.5" customHeight="1">
      <c r="A21" s="123" t="s">
        <v>87</v>
      </c>
      <c r="B21" s="124"/>
      <c r="C21" s="150">
        <v>20000</v>
      </c>
      <c r="D21" s="124">
        <v>10000</v>
      </c>
      <c r="E21" s="97"/>
    </row>
    <row r="22" spans="1:5" ht="34.5" customHeight="1">
      <c r="A22" s="125"/>
      <c r="B22" s="124">
        <v>0</v>
      </c>
      <c r="C22" s="124">
        <v>0</v>
      </c>
      <c r="D22" s="125"/>
      <c r="E22" s="97"/>
    </row>
    <row r="23" spans="1:7" ht="19.5">
      <c r="A23" s="85" t="s">
        <v>92</v>
      </c>
      <c r="B23" s="126">
        <f>SUM(B12:B22)</f>
        <v>33150</v>
      </c>
      <c r="C23" s="126">
        <f>SUM(C12:C22)</f>
        <v>673000</v>
      </c>
      <c r="D23" s="126">
        <f>SUM(D12:D22)</f>
        <v>855500</v>
      </c>
      <c r="E23" s="97"/>
      <c r="G23" s="25"/>
    </row>
    <row r="24" spans="1:4" ht="19.5">
      <c r="A24" s="8"/>
      <c r="B24" s="8"/>
      <c r="C24" s="8"/>
      <c r="D24" s="8"/>
    </row>
    <row r="25" spans="1:4" ht="19.5">
      <c r="A25" s="8"/>
      <c r="B25" s="8"/>
      <c r="C25" s="8"/>
      <c r="D25" s="8"/>
    </row>
    <row r="26" spans="1:4" s="5" customFormat="1" ht="19.5">
      <c r="A26" s="11"/>
      <c r="B26" s="11"/>
      <c r="C26" s="11"/>
      <c r="D26" s="11"/>
    </row>
    <row r="27" spans="1:4" s="5" customFormat="1" ht="16.5">
      <c r="A27" s="22"/>
      <c r="C27" s="23"/>
      <c r="D27" s="24"/>
    </row>
    <row r="28" spans="1:4" s="5" customFormat="1" ht="16.5">
      <c r="A28" s="22" t="s">
        <v>47</v>
      </c>
      <c r="C28" s="23"/>
      <c r="D28" s="24" t="s">
        <v>9</v>
      </c>
    </row>
    <row r="29" spans="1:4" s="5" customFormat="1" ht="19.5">
      <c r="A29" s="20"/>
      <c r="C29" s="20"/>
      <c r="D29" s="10"/>
    </row>
    <row r="30" s="5" customFormat="1" ht="16.5"/>
  </sheetData>
  <sheetProtection/>
  <mergeCells count="9">
    <mergeCell ref="A1:E1"/>
    <mergeCell ref="A2:E2"/>
    <mergeCell ref="C3:D3"/>
    <mergeCell ref="C4:D4"/>
    <mergeCell ref="A5:D5"/>
    <mergeCell ref="A9:D9"/>
    <mergeCell ref="A6:D6"/>
    <mergeCell ref="A7:D7"/>
    <mergeCell ref="A8:D8"/>
  </mergeCells>
  <printOptions/>
  <pageMargins left="0.25" right="0.25" top="0.2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7">
      <selection activeCell="B13" sqref="B13"/>
    </sheetView>
  </sheetViews>
  <sheetFormatPr defaultColWidth="9.140625" defaultRowHeight="15"/>
  <cols>
    <col min="1" max="1" width="32.7109375" style="97" customWidth="1"/>
    <col min="2" max="2" width="18.28125" style="97" customWidth="1"/>
    <col min="3" max="3" width="19.7109375" style="97" customWidth="1"/>
    <col min="4" max="4" width="19.00390625" style="97" customWidth="1"/>
    <col min="5" max="5" width="1.28515625" style="97" customWidth="1"/>
    <col min="6" max="6" width="2.421875" style="97" customWidth="1"/>
    <col min="7" max="16384" width="9.140625" style="97" customWidth="1"/>
  </cols>
  <sheetData>
    <row r="1" spans="1:5" s="96" customFormat="1" ht="27" customHeight="1">
      <c r="A1" s="175" t="s">
        <v>172</v>
      </c>
      <c r="B1" s="175"/>
      <c r="C1" s="175"/>
      <c r="D1" s="175"/>
      <c r="E1" s="175"/>
    </row>
    <row r="2" spans="1:5" s="96" customFormat="1" ht="28.5" customHeight="1">
      <c r="A2" s="175" t="s">
        <v>176</v>
      </c>
      <c r="B2" s="175"/>
      <c r="C2" s="175"/>
      <c r="D2" s="175"/>
      <c r="E2" s="175"/>
    </row>
    <row r="3" spans="1:4" ht="15" customHeight="1">
      <c r="A3" s="186" t="s">
        <v>3</v>
      </c>
      <c r="B3" s="186"/>
      <c r="C3" s="186"/>
      <c r="D3" s="186"/>
    </row>
    <row r="4" spans="1:4" ht="13.5" customHeight="1">
      <c r="A4" s="190" t="s">
        <v>79</v>
      </c>
      <c r="B4" s="190"/>
      <c r="C4" s="190"/>
      <c r="D4" s="190"/>
    </row>
    <row r="5" spans="1:4" ht="64.5" customHeight="1">
      <c r="A5" s="98" t="s">
        <v>52</v>
      </c>
      <c r="B5" s="98" t="s">
        <v>126</v>
      </c>
      <c r="C5" s="98" t="s">
        <v>127</v>
      </c>
      <c r="D5" s="98" t="s">
        <v>128</v>
      </c>
    </row>
    <row r="6" spans="1:4" ht="17.25" customHeight="1">
      <c r="A6" s="99">
        <v>1</v>
      </c>
      <c r="B6" s="99">
        <v>2</v>
      </c>
      <c r="C6" s="99">
        <v>3</v>
      </c>
      <c r="D6" s="99">
        <v>4</v>
      </c>
    </row>
    <row r="7" spans="1:4" ht="19.5" customHeight="1">
      <c r="A7" s="187" t="s">
        <v>53</v>
      </c>
      <c r="B7" s="188"/>
      <c r="C7" s="188"/>
      <c r="D7" s="189"/>
    </row>
    <row r="8" spans="1:4" ht="19.5" customHeight="1">
      <c r="A8" s="100" t="s">
        <v>104</v>
      </c>
      <c r="B8" s="101"/>
      <c r="C8" s="153">
        <f>52800+378000</f>
        <v>430800</v>
      </c>
      <c r="D8" s="101">
        <v>699600</v>
      </c>
    </row>
    <row r="9" spans="1:4" ht="19.5" customHeight="1">
      <c r="A9" s="102" t="s">
        <v>8</v>
      </c>
      <c r="B9" s="103"/>
      <c r="C9" s="154"/>
      <c r="D9" s="103">
        <v>0</v>
      </c>
    </row>
    <row r="10" spans="1:4" ht="19.5" customHeight="1">
      <c r="A10" s="100" t="s">
        <v>57</v>
      </c>
      <c r="B10" s="101">
        <v>0</v>
      </c>
      <c r="C10" s="153"/>
      <c r="D10" s="101"/>
    </row>
    <row r="11" spans="1:4" ht="19.5" customHeight="1">
      <c r="A11" s="105" t="s">
        <v>19</v>
      </c>
      <c r="B11" s="101">
        <v>0</v>
      </c>
      <c r="C11" s="153"/>
      <c r="D11" s="106"/>
    </row>
    <row r="12" spans="1:4" ht="19.5" customHeight="1">
      <c r="A12" s="100" t="s">
        <v>65</v>
      </c>
      <c r="B12" s="101">
        <v>0</v>
      </c>
      <c r="C12" s="153"/>
      <c r="D12" s="104"/>
    </row>
    <row r="13" spans="1:4" ht="19.5" customHeight="1">
      <c r="A13" s="100" t="s">
        <v>134</v>
      </c>
      <c r="B13" s="101">
        <v>0</v>
      </c>
      <c r="C13" s="153"/>
      <c r="D13" s="104"/>
    </row>
    <row r="14" spans="1:4" ht="19.5" customHeight="1">
      <c r="A14" s="100" t="s">
        <v>51</v>
      </c>
      <c r="B14" s="101">
        <v>0</v>
      </c>
      <c r="C14" s="153">
        <v>5000</v>
      </c>
      <c r="D14" s="104"/>
    </row>
    <row r="15" spans="1:4" ht="19.5" customHeight="1">
      <c r="A15" s="107" t="s">
        <v>70</v>
      </c>
      <c r="B15" s="101"/>
      <c r="C15" s="155">
        <v>60000</v>
      </c>
      <c r="D15" s="101">
        <v>79000</v>
      </c>
    </row>
    <row r="16" spans="1:4" ht="19.5" customHeight="1">
      <c r="A16" s="108" t="s">
        <v>78</v>
      </c>
      <c r="B16" s="109"/>
      <c r="C16" s="156"/>
      <c r="D16" s="109"/>
    </row>
    <row r="17" spans="1:4" ht="19.5" customHeight="1">
      <c r="A17" s="100" t="s">
        <v>82</v>
      </c>
      <c r="B17" s="104">
        <v>4200</v>
      </c>
      <c r="C17" s="153">
        <v>6000</v>
      </c>
      <c r="D17" s="101">
        <v>5000</v>
      </c>
    </row>
    <row r="18" spans="1:4" ht="19.5" customHeight="1">
      <c r="A18" s="100" t="s">
        <v>33</v>
      </c>
      <c r="B18" s="101">
        <v>3422</v>
      </c>
      <c r="C18" s="153">
        <v>6000</v>
      </c>
      <c r="D18" s="101">
        <v>7000</v>
      </c>
    </row>
    <row r="19" spans="1:4" ht="19.5" customHeight="1">
      <c r="A19" s="100" t="s">
        <v>102</v>
      </c>
      <c r="B19" s="101"/>
      <c r="C19" s="153"/>
      <c r="D19" s="101"/>
    </row>
    <row r="20" spans="1:4" ht="19.5" customHeight="1">
      <c r="A20" s="100" t="s">
        <v>49</v>
      </c>
      <c r="B20" s="101"/>
      <c r="C20" s="153">
        <v>1200</v>
      </c>
      <c r="D20" s="101">
        <v>3000</v>
      </c>
    </row>
    <row r="21" spans="1:4" ht="19.5" customHeight="1">
      <c r="A21" s="100" t="s">
        <v>73</v>
      </c>
      <c r="B21" s="101">
        <v>7100</v>
      </c>
      <c r="C21" s="153"/>
      <c r="D21" s="101">
        <v>8000</v>
      </c>
    </row>
    <row r="22" spans="1:4" ht="19.5" customHeight="1">
      <c r="A22" s="100" t="s">
        <v>136</v>
      </c>
      <c r="B22" s="101"/>
      <c r="C22" s="153"/>
      <c r="D22" s="101"/>
    </row>
    <row r="23" spans="1:4" ht="19.5" customHeight="1">
      <c r="A23" s="100" t="s">
        <v>119</v>
      </c>
      <c r="B23" s="101"/>
      <c r="C23" s="153">
        <v>30000</v>
      </c>
      <c r="D23" s="101"/>
    </row>
    <row r="24" spans="1:4" ht="19.5" customHeight="1">
      <c r="A24" s="100" t="s">
        <v>71</v>
      </c>
      <c r="B24" s="101"/>
      <c r="C24" s="153"/>
      <c r="D24" s="101"/>
    </row>
    <row r="25" spans="1:4" ht="19.5" customHeight="1">
      <c r="A25" s="100" t="s">
        <v>27</v>
      </c>
      <c r="B25" s="101">
        <v>8450</v>
      </c>
      <c r="C25" s="153">
        <v>18000</v>
      </c>
      <c r="D25" s="101">
        <v>15000</v>
      </c>
    </row>
    <row r="26" spans="1:4" ht="19.5" customHeight="1">
      <c r="A26" s="100" t="s">
        <v>64</v>
      </c>
      <c r="B26" s="101"/>
      <c r="C26" s="153"/>
      <c r="D26" s="101"/>
    </row>
    <row r="27" spans="1:4" ht="19.5" customHeight="1">
      <c r="A27" s="100" t="s">
        <v>11</v>
      </c>
      <c r="B27" s="101">
        <v>1000</v>
      </c>
      <c r="C27" s="153">
        <v>20000</v>
      </c>
      <c r="D27" s="101"/>
    </row>
    <row r="28" spans="1:4" ht="19.5" customHeight="1">
      <c r="A28" s="100" t="s">
        <v>6</v>
      </c>
      <c r="B28" s="101">
        <v>13850</v>
      </c>
      <c r="C28" s="153">
        <v>40000</v>
      </c>
      <c r="D28" s="101">
        <v>15000</v>
      </c>
    </row>
    <row r="29" spans="1:4" ht="34.5" customHeight="1">
      <c r="A29" s="102" t="s">
        <v>77</v>
      </c>
      <c r="B29" s="101"/>
      <c r="C29" s="101"/>
      <c r="D29" s="101">
        <v>5000</v>
      </c>
    </row>
    <row r="30" spans="1:4" ht="19.5" customHeight="1">
      <c r="A30" s="107" t="s">
        <v>85</v>
      </c>
      <c r="B30" s="101">
        <v>0</v>
      </c>
      <c r="C30" s="104"/>
      <c r="D30" s="104"/>
    </row>
    <row r="31" spans="1:4" ht="19.5" customHeight="1">
      <c r="A31" s="108" t="s">
        <v>88</v>
      </c>
      <c r="B31" s="109"/>
      <c r="C31" s="109"/>
      <c r="D31" s="109"/>
    </row>
    <row r="32" spans="1:4" ht="19.5" customHeight="1">
      <c r="A32" s="110" t="s">
        <v>106</v>
      </c>
      <c r="B32" s="101">
        <v>0</v>
      </c>
      <c r="C32" s="101"/>
      <c r="D32" s="101"/>
    </row>
    <row r="33" spans="1:4" ht="19.5" customHeight="1">
      <c r="A33" s="107" t="s">
        <v>113</v>
      </c>
      <c r="B33" s="101">
        <v>0</v>
      </c>
      <c r="C33" s="101"/>
      <c r="D33" s="101">
        <v>5000</v>
      </c>
    </row>
    <row r="34" spans="1:4" ht="19.5" customHeight="1">
      <c r="A34" s="107" t="s">
        <v>21</v>
      </c>
      <c r="B34" s="101">
        <v>0</v>
      </c>
      <c r="C34" s="104"/>
      <c r="D34" s="104"/>
    </row>
    <row r="35" spans="1:4" ht="19.5" customHeight="1">
      <c r="A35" s="107" t="s">
        <v>137</v>
      </c>
      <c r="B35" s="101">
        <v>0</v>
      </c>
      <c r="C35" s="104"/>
      <c r="D35" s="101"/>
    </row>
    <row r="36" spans="1:4" ht="19.5" customHeight="1">
      <c r="A36" s="107" t="s">
        <v>118</v>
      </c>
      <c r="B36" s="101">
        <v>0</v>
      </c>
      <c r="C36" s="104"/>
      <c r="D36" s="104"/>
    </row>
    <row r="37" spans="1:4" ht="19.5" customHeight="1">
      <c r="A37" s="94" t="s">
        <v>16</v>
      </c>
      <c r="B37" s="95">
        <f>SUM(B8:B36)</f>
        <v>38022</v>
      </c>
      <c r="C37" s="95">
        <f>SUM(C8:C36)</f>
        <v>617000</v>
      </c>
      <c r="D37" s="95">
        <f>SUM(D8:D36)</f>
        <v>841600</v>
      </c>
    </row>
    <row r="38" spans="1:8" ht="19.5" customHeight="1">
      <c r="A38" s="111"/>
      <c r="B38" s="111"/>
      <c r="C38" s="111"/>
      <c r="D38" s="111"/>
      <c r="H38" s="112"/>
    </row>
    <row r="39" spans="1:7" ht="19.5" customHeight="1">
      <c r="A39" s="111"/>
      <c r="B39" s="111"/>
      <c r="C39" s="111"/>
      <c r="D39" s="111"/>
      <c r="G39" s="112"/>
    </row>
    <row r="40" ht="17.25" customHeight="1"/>
    <row r="41" spans="1:4" ht="19.5">
      <c r="A41" s="113"/>
      <c r="B41" s="114"/>
      <c r="C41" s="115"/>
      <c r="D41" s="116"/>
    </row>
    <row r="42" spans="1:4" ht="16.5">
      <c r="A42" s="113" t="s">
        <v>47</v>
      </c>
      <c r="B42" s="114"/>
      <c r="C42" s="115"/>
      <c r="D42" s="117" t="s">
        <v>9</v>
      </c>
    </row>
    <row r="43" spans="1:4" ht="19.5">
      <c r="A43" s="118"/>
      <c r="B43" s="119"/>
      <c r="C43" s="118"/>
      <c r="D43" s="116"/>
    </row>
  </sheetData>
  <sheetProtection/>
  <mergeCells count="5">
    <mergeCell ref="A7:D7"/>
    <mergeCell ref="A3:D3"/>
    <mergeCell ref="A4:D4"/>
    <mergeCell ref="A1:E1"/>
    <mergeCell ref="A2:E2"/>
  </mergeCells>
  <printOptions/>
  <pageMargins left="0.64" right="0.25" top="0.25" bottom="0.25" header="0.26" footer="0.21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28.57421875" style="1" customWidth="1"/>
    <col min="2" max="2" width="18.421875" style="1" customWidth="1"/>
    <col min="3" max="3" width="18.8515625" style="1" customWidth="1"/>
    <col min="4" max="4" width="24.00390625" style="1" customWidth="1"/>
    <col min="5" max="5" width="3.8515625" style="1" customWidth="1"/>
    <col min="6" max="6" width="9.140625" style="1" customWidth="1"/>
    <col min="7" max="7" width="21.00390625" style="1" customWidth="1"/>
    <col min="8" max="8" width="15.421875" style="1" customWidth="1"/>
    <col min="9" max="16384" width="9.140625" style="1" customWidth="1"/>
  </cols>
  <sheetData>
    <row r="1" spans="1:5" s="16" customFormat="1" ht="26.25" customHeight="1">
      <c r="A1" s="181" t="s">
        <v>172</v>
      </c>
      <c r="B1" s="181"/>
      <c r="C1" s="181"/>
      <c r="D1" s="181"/>
      <c r="E1" s="181"/>
    </row>
    <row r="2" spans="1:5" s="16" customFormat="1" ht="25.5" customHeight="1">
      <c r="A2" s="196" t="s">
        <v>176</v>
      </c>
      <c r="B2" s="196"/>
      <c r="C2" s="196"/>
      <c r="D2" s="196"/>
      <c r="E2" s="196"/>
    </row>
    <row r="3" spans="1:5" ht="19.5">
      <c r="A3" s="185" t="s">
        <v>17</v>
      </c>
      <c r="B3" s="191"/>
      <c r="C3" s="191"/>
      <c r="D3" s="191"/>
      <c r="E3" s="97"/>
    </row>
    <row r="4" spans="1:5" ht="21.75">
      <c r="A4" s="192" t="s">
        <v>107</v>
      </c>
      <c r="B4" s="192"/>
      <c r="C4" s="192"/>
      <c r="D4" s="192"/>
      <c r="E4" s="97"/>
    </row>
    <row r="5" spans="1:4" ht="19.5">
      <c r="A5" s="12"/>
      <c r="B5" s="12"/>
      <c r="C5" s="12"/>
      <c r="D5" s="12"/>
    </row>
    <row r="6" spans="1:4" ht="21.75">
      <c r="A6" s="193" t="s">
        <v>26</v>
      </c>
      <c r="B6" s="194"/>
      <c r="C6" s="194"/>
      <c r="D6" s="195"/>
    </row>
    <row r="7" spans="1:4" ht="93" customHeight="1">
      <c r="A7" s="85" t="s">
        <v>59</v>
      </c>
      <c r="B7" s="86" t="s">
        <v>129</v>
      </c>
      <c r="C7" s="86" t="s">
        <v>130</v>
      </c>
      <c r="D7" s="86" t="s">
        <v>131</v>
      </c>
    </row>
    <row r="8" spans="1:4" ht="12.75" customHeight="1">
      <c r="A8" s="87">
        <v>1</v>
      </c>
      <c r="B8" s="87">
        <v>2</v>
      </c>
      <c r="C8" s="87">
        <v>3</v>
      </c>
      <c r="D8" s="87">
        <v>4</v>
      </c>
    </row>
    <row r="9" spans="1:4" ht="39.75" customHeight="1">
      <c r="A9" s="88" t="s">
        <v>66</v>
      </c>
      <c r="B9" s="89"/>
      <c r="C9" s="89"/>
      <c r="D9" s="89"/>
    </row>
    <row r="10" spans="1:4" ht="39.75" customHeight="1">
      <c r="A10" s="90" t="s">
        <v>40</v>
      </c>
      <c r="B10" s="91">
        <v>3288000</v>
      </c>
      <c r="C10" s="152">
        <v>6000000</v>
      </c>
      <c r="D10" s="91">
        <f>NOTE!H13</f>
        <v>1300000</v>
      </c>
    </row>
    <row r="11" spans="1:4" ht="39.75" customHeight="1">
      <c r="A11" s="90" t="s">
        <v>93</v>
      </c>
      <c r="B11" s="91">
        <v>757700</v>
      </c>
      <c r="C11" s="152">
        <v>2500000</v>
      </c>
      <c r="D11" s="91">
        <f>NOTE!H21</f>
        <v>4200000</v>
      </c>
    </row>
    <row r="12" spans="1:4" ht="39.75" customHeight="1">
      <c r="A12" s="92" t="s">
        <v>117</v>
      </c>
      <c r="B12" s="91">
        <v>504972</v>
      </c>
      <c r="C12" s="152">
        <v>716414</v>
      </c>
      <c r="D12" s="91">
        <f>NOTE!H27</f>
        <v>1203288</v>
      </c>
    </row>
    <row r="13" spans="1:4" ht="39.75" customHeight="1">
      <c r="A13" s="90" t="s">
        <v>38</v>
      </c>
      <c r="B13" s="91"/>
      <c r="C13" s="150">
        <v>0</v>
      </c>
      <c r="D13" s="91"/>
    </row>
    <row r="14" spans="1:4" ht="39.75" customHeight="1">
      <c r="A14" s="90" t="s">
        <v>36</v>
      </c>
      <c r="B14" s="93"/>
      <c r="C14" s="151"/>
      <c r="D14" s="91"/>
    </row>
    <row r="15" spans="1:8" ht="39.75" customHeight="1">
      <c r="A15" s="94" t="s">
        <v>109</v>
      </c>
      <c r="B15" s="95">
        <f>SUM(B10:B14)</f>
        <v>4550672</v>
      </c>
      <c r="C15" s="95">
        <f>SUM(C10:C14)</f>
        <v>9216414</v>
      </c>
      <c r="D15" s="95">
        <f>D14+D13+D12+D11+D10</f>
        <v>6703288</v>
      </c>
      <c r="H15" s="25"/>
    </row>
    <row r="16" spans="1:4" ht="19.5">
      <c r="A16" s="14"/>
      <c r="B16" s="14"/>
      <c r="C16" s="14"/>
      <c r="D16" s="14"/>
    </row>
    <row r="17" spans="1:8" ht="19.5">
      <c r="A17" s="14"/>
      <c r="B17" s="14"/>
      <c r="C17" s="14"/>
      <c r="D17" s="14"/>
      <c r="G17" s="25"/>
      <c r="H17" s="25"/>
    </row>
    <row r="18" spans="1:7" ht="19.5">
      <c r="A18" s="14"/>
      <c r="B18" s="14"/>
      <c r="C18" s="14"/>
      <c r="D18" s="14"/>
      <c r="G18" s="25"/>
    </row>
    <row r="19" spans="1:4" ht="19.5">
      <c r="A19" s="22"/>
      <c r="B19" s="5"/>
      <c r="C19" s="23"/>
      <c r="D19" s="14"/>
    </row>
    <row r="20" spans="1:4" ht="16.5">
      <c r="A20" s="113" t="s">
        <v>47</v>
      </c>
      <c r="B20" s="5"/>
      <c r="C20" s="23"/>
      <c r="D20" s="117" t="s">
        <v>9</v>
      </c>
    </row>
    <row r="21" spans="1:4" ht="19.5">
      <c r="A21" s="14"/>
      <c r="B21" s="14"/>
      <c r="C21" s="14"/>
      <c r="D21" s="14"/>
    </row>
    <row r="22" spans="1:4" ht="19.5">
      <c r="A22" s="14"/>
      <c r="B22" s="14"/>
      <c r="C22" s="14"/>
      <c r="D22" s="14"/>
    </row>
    <row r="23" spans="1:4" ht="19.5">
      <c r="A23" s="8"/>
      <c r="B23" s="8"/>
      <c r="C23" s="8"/>
      <c r="D23" s="8"/>
    </row>
    <row r="24" spans="1:4" ht="19.5">
      <c r="A24" s="8"/>
      <c r="B24" s="8"/>
      <c r="C24" s="8"/>
      <c r="D24" s="8"/>
    </row>
    <row r="25" spans="1:4" ht="19.5">
      <c r="A25" s="8"/>
      <c r="B25" s="8"/>
      <c r="C25" s="8"/>
      <c r="D25" s="8"/>
    </row>
    <row r="26" spans="1:4" ht="19.5">
      <c r="A26" s="10"/>
      <c r="B26" s="11"/>
      <c r="C26" s="10"/>
      <c r="D26" s="17"/>
    </row>
    <row r="27" spans="1:4" ht="19.5">
      <c r="A27" s="10"/>
      <c r="B27" s="11"/>
      <c r="C27" s="17"/>
      <c r="D27" s="17"/>
    </row>
    <row r="28" spans="1:4" ht="19.5">
      <c r="A28" s="10"/>
      <c r="B28" s="11"/>
      <c r="C28" s="10"/>
      <c r="D28" s="17"/>
    </row>
    <row r="29" spans="1:4" ht="19.5">
      <c r="A29" s="8"/>
      <c r="B29" s="8"/>
      <c r="C29" s="8"/>
      <c r="D29" s="8"/>
    </row>
  </sheetData>
  <sheetProtection/>
  <mergeCells count="5">
    <mergeCell ref="A3:D3"/>
    <mergeCell ref="A4:D4"/>
    <mergeCell ref="A6:D6"/>
    <mergeCell ref="A1:E1"/>
    <mergeCell ref="A2:E2"/>
  </mergeCells>
  <printOptions/>
  <pageMargins left="0.63" right="0.25" top="0.25" bottom="0.2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7">
      <selection activeCell="E11" sqref="E11"/>
    </sheetView>
  </sheetViews>
  <sheetFormatPr defaultColWidth="9.140625" defaultRowHeight="15"/>
  <cols>
    <col min="1" max="1" width="30.8515625" style="1" customWidth="1"/>
    <col min="2" max="2" width="19.28125" style="1" customWidth="1"/>
    <col min="3" max="3" width="20.28125" style="1" customWidth="1"/>
    <col min="4" max="4" width="19.421875" style="1" customWidth="1"/>
    <col min="5" max="5" width="7.7109375" style="1" customWidth="1"/>
    <col min="6" max="6" width="9.140625" style="1" customWidth="1"/>
    <col min="7" max="7" width="12.140625" style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5" s="16" customFormat="1" ht="27" customHeight="1">
      <c r="A1" s="181" t="s">
        <v>172</v>
      </c>
      <c r="B1" s="181"/>
      <c r="C1" s="181"/>
      <c r="D1" s="181"/>
      <c r="E1" s="181"/>
    </row>
    <row r="2" spans="1:5" s="16" customFormat="1" ht="24.75">
      <c r="A2" s="181" t="s">
        <v>176</v>
      </c>
      <c r="B2" s="181"/>
      <c r="C2" s="181"/>
      <c r="D2" s="181"/>
      <c r="E2" s="181"/>
    </row>
    <row r="3" spans="1:5" ht="19.5">
      <c r="A3" s="185" t="s">
        <v>116</v>
      </c>
      <c r="B3" s="191"/>
      <c r="C3" s="191"/>
      <c r="D3" s="191"/>
      <c r="E3" s="97"/>
    </row>
    <row r="4" spans="1:4" ht="12" customHeight="1">
      <c r="A4" s="8"/>
      <c r="B4" s="8"/>
      <c r="C4" s="8"/>
      <c r="D4" s="8"/>
    </row>
    <row r="5" spans="1:4" ht="18.75" customHeight="1">
      <c r="A5" s="182" t="s">
        <v>79</v>
      </c>
      <c r="B5" s="183"/>
      <c r="C5" s="183"/>
      <c r="D5" s="184"/>
    </row>
    <row r="6" spans="1:4" ht="78.75" customHeight="1">
      <c r="A6" s="133" t="s">
        <v>41</v>
      </c>
      <c r="B6" s="134" t="s">
        <v>135</v>
      </c>
      <c r="C6" s="134" t="s">
        <v>127</v>
      </c>
      <c r="D6" s="134" t="s">
        <v>131</v>
      </c>
    </row>
    <row r="7" spans="1:4" ht="18.75" customHeight="1">
      <c r="A7" s="135">
        <v>1</v>
      </c>
      <c r="B7" s="136">
        <v>2</v>
      </c>
      <c r="C7" s="136">
        <v>3</v>
      </c>
      <c r="D7" s="136">
        <v>4</v>
      </c>
    </row>
    <row r="8" spans="1:4" ht="30" customHeight="1">
      <c r="A8" s="90" t="s">
        <v>30</v>
      </c>
      <c r="B8" s="124"/>
      <c r="C8" s="150">
        <v>600000</v>
      </c>
      <c r="D8" s="124">
        <v>300000</v>
      </c>
    </row>
    <row r="9" spans="1:4" ht="30" customHeight="1">
      <c r="A9" s="90" t="s">
        <v>174</v>
      </c>
      <c r="B9" s="124">
        <v>140000</v>
      </c>
      <c r="C9" s="150">
        <v>0</v>
      </c>
      <c r="D9" s="124">
        <v>300000</v>
      </c>
    </row>
    <row r="10" spans="1:4" ht="30" customHeight="1">
      <c r="A10" s="90" t="s">
        <v>37</v>
      </c>
      <c r="B10" s="124">
        <v>100000</v>
      </c>
      <c r="C10" s="150">
        <v>100000</v>
      </c>
      <c r="D10" s="124">
        <v>500000</v>
      </c>
    </row>
    <row r="11" spans="1:4" ht="30" customHeight="1">
      <c r="A11" s="90" t="s">
        <v>99</v>
      </c>
      <c r="B11" s="124">
        <v>4113531</v>
      </c>
      <c r="C11" s="150">
        <v>6300000</v>
      </c>
      <c r="D11" s="124">
        <v>3600000</v>
      </c>
    </row>
    <row r="12" spans="1:4" ht="30" customHeight="1">
      <c r="A12" s="90" t="s">
        <v>50</v>
      </c>
      <c r="B12" s="124"/>
      <c r="C12" s="150">
        <v>0</v>
      </c>
      <c r="D12" s="124"/>
    </row>
    <row r="13" spans="1:4" ht="27" customHeight="1">
      <c r="A13" s="92" t="s">
        <v>114</v>
      </c>
      <c r="B13" s="124">
        <v>504972</v>
      </c>
      <c r="C13" s="150">
        <v>716414</v>
      </c>
      <c r="D13" s="124">
        <f>'Development Income'!D12</f>
        <v>1203288</v>
      </c>
    </row>
    <row r="14" spans="1:4" ht="30" customHeight="1">
      <c r="A14" s="90" t="s">
        <v>46</v>
      </c>
      <c r="B14" s="124"/>
      <c r="C14" s="150">
        <v>200000</v>
      </c>
      <c r="D14" s="124"/>
    </row>
    <row r="15" spans="1:4" ht="30" customHeight="1">
      <c r="A15" s="90" t="s">
        <v>43</v>
      </c>
      <c r="B15" s="124">
        <v>200000</v>
      </c>
      <c r="C15" s="150">
        <v>300000</v>
      </c>
      <c r="D15" s="124">
        <v>300000</v>
      </c>
    </row>
    <row r="16" spans="1:4" ht="30" customHeight="1">
      <c r="A16" s="90" t="s">
        <v>67</v>
      </c>
      <c r="B16" s="124"/>
      <c r="C16" s="150">
        <v>500000</v>
      </c>
      <c r="D16" s="124">
        <v>200000</v>
      </c>
    </row>
    <row r="17" spans="1:4" ht="42" customHeight="1">
      <c r="A17" s="92" t="s">
        <v>115</v>
      </c>
      <c r="B17" s="124"/>
      <c r="C17" s="150">
        <v>0</v>
      </c>
      <c r="D17" s="124"/>
    </row>
    <row r="18" spans="1:4" ht="30" customHeight="1">
      <c r="A18" s="90" t="s">
        <v>80</v>
      </c>
      <c r="B18" s="124"/>
      <c r="C18" s="150">
        <v>0</v>
      </c>
      <c r="D18" s="124"/>
    </row>
    <row r="19" spans="1:4" ht="30" customHeight="1">
      <c r="A19" s="90" t="s">
        <v>95</v>
      </c>
      <c r="B19" s="124">
        <v>200000</v>
      </c>
      <c r="C19" s="150">
        <v>300000</v>
      </c>
      <c r="D19" s="124">
        <v>300000</v>
      </c>
    </row>
    <row r="20" spans="1:4" ht="30" customHeight="1">
      <c r="A20" s="90" t="s">
        <v>48</v>
      </c>
      <c r="B20" s="124"/>
      <c r="C20" s="150">
        <v>100000</v>
      </c>
      <c r="D20" s="124"/>
    </row>
    <row r="21" spans="1:4" ht="30" customHeight="1">
      <c r="A21" s="90" t="s">
        <v>4</v>
      </c>
      <c r="B21" s="124"/>
      <c r="C21" s="150">
        <v>100000</v>
      </c>
      <c r="D21" s="124"/>
    </row>
    <row r="22" spans="1:7" ht="30" customHeight="1">
      <c r="A22" s="94" t="s">
        <v>31</v>
      </c>
      <c r="B22" s="126">
        <f>SUM(B21+B20+B19+B18+B17+B16+B15+B14+B13+B12+B11+B10+B9+B8)</f>
        <v>5258503</v>
      </c>
      <c r="C22" s="126">
        <f>SUM(C21+C20+C19+C18+C17+C16+C15+C14+C13+C12+C11+C10+C9+C8)</f>
        <v>9216414</v>
      </c>
      <c r="D22" s="126">
        <f>SUM(D21+D20+D19+D18+D17+D16+D15+D14+D13+D12+D11+D10+D9+D8)</f>
        <v>6703288</v>
      </c>
      <c r="G22" s="25">
        <f>+D22-'Development Income'!D15</f>
        <v>0</v>
      </c>
    </row>
    <row r="23" spans="1:4" ht="19.5">
      <c r="A23" s="8"/>
      <c r="B23" s="8"/>
      <c r="C23" s="8"/>
      <c r="D23" s="8"/>
    </row>
    <row r="24" spans="1:4" ht="19.5">
      <c r="A24" s="8"/>
      <c r="B24" s="8"/>
      <c r="C24" s="8"/>
      <c r="D24" s="8"/>
    </row>
    <row r="25" spans="1:4" ht="19.5">
      <c r="A25" s="22"/>
      <c r="B25" s="5"/>
      <c r="C25" s="23"/>
      <c r="D25" s="8"/>
    </row>
    <row r="26" spans="1:4" ht="16.5">
      <c r="A26" s="22"/>
      <c r="B26" s="5"/>
      <c r="C26" s="23"/>
      <c r="D26" s="24"/>
    </row>
    <row r="27" spans="1:4" ht="16.5">
      <c r="A27" s="22" t="s">
        <v>47</v>
      </c>
      <c r="B27" s="5"/>
      <c r="C27" s="23"/>
      <c r="D27" s="24" t="s">
        <v>9</v>
      </c>
    </row>
    <row r="28" spans="1:4" ht="19.5">
      <c r="A28" s="10"/>
      <c r="B28" s="11"/>
      <c r="C28" s="10"/>
      <c r="D28" s="17"/>
    </row>
    <row r="29" spans="1:4" ht="19.5">
      <c r="A29" s="10"/>
      <c r="B29" s="11"/>
      <c r="C29" s="17"/>
      <c r="D29" s="17"/>
    </row>
    <row r="30" spans="1:4" ht="19.5">
      <c r="A30" s="10"/>
      <c r="B30" s="11"/>
      <c r="C30" s="10"/>
      <c r="D30" s="17"/>
    </row>
  </sheetData>
  <sheetProtection/>
  <mergeCells count="4">
    <mergeCell ref="A3:D3"/>
    <mergeCell ref="A5:D5"/>
    <mergeCell ref="A1:E1"/>
    <mergeCell ref="A2:E2"/>
  </mergeCells>
  <printOptions/>
  <pageMargins left="0.52" right="0.25" top="0.25" bottom="0.2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1.28125" style="1" customWidth="1"/>
    <col min="2" max="2" width="10.421875" style="1" customWidth="1"/>
    <col min="3" max="3" width="15.8515625" style="1" customWidth="1"/>
    <col min="4" max="4" width="6.7109375" style="1" customWidth="1"/>
    <col min="5" max="5" width="10.421875" style="1" customWidth="1"/>
    <col min="6" max="6" width="11.8515625" style="1" customWidth="1"/>
    <col min="7" max="7" width="10.140625" style="1" customWidth="1"/>
    <col min="8" max="8" width="10.28125" style="1" customWidth="1"/>
    <col min="9" max="9" width="11.140625" style="1" customWidth="1"/>
    <col min="10" max="10" width="11.57421875" style="1" customWidth="1"/>
    <col min="11" max="11" width="7.140625" style="1" customWidth="1"/>
    <col min="12" max="16384" width="9.140625" style="1" customWidth="1"/>
  </cols>
  <sheetData>
    <row r="1" spans="1:11" s="16" customFormat="1" ht="29.25" customHeight="1">
      <c r="A1" s="205" t="s">
        <v>172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s="16" customFormat="1" ht="21.75">
      <c r="A2" s="204" t="s">
        <v>177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s="2" customFormat="1" ht="19.5" customHeight="1">
      <c r="A3" s="192" t="s">
        <v>13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2" customFormat="1" ht="19.5" customHeight="1">
      <c r="A4" s="120"/>
      <c r="B4" s="120"/>
      <c r="C4" s="120"/>
      <c r="D4" s="185" t="s">
        <v>122</v>
      </c>
      <c r="E4" s="185"/>
      <c r="F4" s="185"/>
      <c r="G4" s="185"/>
      <c r="H4" s="185"/>
      <c r="I4" s="120"/>
      <c r="J4" s="180" t="s">
        <v>5</v>
      </c>
      <c r="K4" s="180"/>
    </row>
    <row r="5" spans="1:11" s="2" customFormat="1" ht="19.5" customHeight="1">
      <c r="A5" s="120"/>
      <c r="B5" s="120"/>
      <c r="C5" s="120"/>
      <c r="D5" s="120"/>
      <c r="E5" s="180"/>
      <c r="F5" s="180"/>
      <c r="G5" s="120"/>
      <c r="H5" s="120"/>
      <c r="I5" s="120"/>
      <c r="J5" s="180" t="s">
        <v>112</v>
      </c>
      <c r="K5" s="180"/>
    </row>
    <row r="6" spans="1:11" s="2" customFormat="1" ht="14.25" customHeight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1" s="2" customFormat="1" ht="11.25" customHeight="1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</row>
    <row r="8" spans="1:11" s="2" customFormat="1" ht="13.5" customHeight="1">
      <c r="A8" s="21"/>
      <c r="B8" s="21"/>
      <c r="C8" s="21"/>
      <c r="D8" s="21"/>
      <c r="E8" s="21"/>
      <c r="F8" s="21"/>
      <c r="G8" s="12"/>
      <c r="H8" s="12"/>
      <c r="I8" s="12"/>
      <c r="J8" s="12"/>
      <c r="K8" s="12"/>
    </row>
    <row r="9" spans="1:11" s="2" customFormat="1" ht="85.5" customHeight="1">
      <c r="A9" s="86" t="s">
        <v>44</v>
      </c>
      <c r="B9" s="86" t="s">
        <v>75</v>
      </c>
      <c r="C9" s="85" t="s">
        <v>28</v>
      </c>
      <c r="D9" s="86" t="s">
        <v>103</v>
      </c>
      <c r="E9" s="85" t="s">
        <v>81</v>
      </c>
      <c r="F9" s="86" t="s">
        <v>56</v>
      </c>
      <c r="G9" s="86" t="s">
        <v>34</v>
      </c>
      <c r="H9" s="86" t="s">
        <v>32</v>
      </c>
      <c r="I9" s="86" t="s">
        <v>110</v>
      </c>
      <c r="J9" s="86" t="s">
        <v>1</v>
      </c>
      <c r="K9" s="86" t="s">
        <v>7</v>
      </c>
    </row>
    <row r="10" spans="1:11" ht="39.75" customHeight="1">
      <c r="A10" s="87">
        <v>1</v>
      </c>
      <c r="B10" s="87">
        <v>2</v>
      </c>
      <c r="C10" s="87">
        <v>3</v>
      </c>
      <c r="D10" s="87">
        <v>4</v>
      </c>
      <c r="E10" s="87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</row>
    <row r="11" spans="1:11" ht="39.75" customHeight="1">
      <c r="A11" s="198" t="s">
        <v>83</v>
      </c>
      <c r="B11" s="137">
        <v>1</v>
      </c>
      <c r="C11" s="138" t="s">
        <v>108</v>
      </c>
      <c r="D11" s="137">
        <v>1</v>
      </c>
      <c r="E11" s="139" t="s">
        <v>175</v>
      </c>
      <c r="F11" s="137">
        <v>0</v>
      </c>
      <c r="G11" s="137">
        <v>0</v>
      </c>
      <c r="H11" s="137">
        <f>2540+25400</f>
        <v>27940</v>
      </c>
      <c r="I11" s="137">
        <v>21579</v>
      </c>
      <c r="J11" s="137">
        <f>258948+27940</f>
        <v>286888</v>
      </c>
      <c r="K11" s="140"/>
    </row>
    <row r="12" spans="1:11" ht="67.5" customHeight="1">
      <c r="A12" s="199"/>
      <c r="B12" s="137">
        <v>2</v>
      </c>
      <c r="C12" s="141" t="s">
        <v>12</v>
      </c>
      <c r="D12" s="137">
        <v>1</v>
      </c>
      <c r="E12" s="139" t="s">
        <v>18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40"/>
    </row>
    <row r="13" spans="1:11" ht="39.75" customHeight="1">
      <c r="A13" s="199"/>
      <c r="B13" s="137">
        <v>3</v>
      </c>
      <c r="C13" s="138" t="s">
        <v>45</v>
      </c>
      <c r="D13" s="137">
        <v>1</v>
      </c>
      <c r="E13" s="139" t="s">
        <v>86</v>
      </c>
      <c r="F13" s="137">
        <v>0</v>
      </c>
      <c r="G13" s="137">
        <v>0</v>
      </c>
      <c r="H13" s="137">
        <v>14400</v>
      </c>
      <c r="I13" s="137">
        <v>3400</v>
      </c>
      <c r="J13" s="137">
        <f>47600+14400</f>
        <v>62000</v>
      </c>
      <c r="K13" s="140"/>
    </row>
    <row r="14" spans="1:11" ht="39.75" customHeight="1">
      <c r="A14" s="200"/>
      <c r="B14" s="137">
        <v>4</v>
      </c>
      <c r="C14" s="138" t="s">
        <v>132</v>
      </c>
      <c r="D14" s="137">
        <v>9</v>
      </c>
      <c r="E14" s="139" t="s">
        <v>86</v>
      </c>
      <c r="F14" s="137">
        <v>0</v>
      </c>
      <c r="G14" s="137">
        <v>0</v>
      </c>
      <c r="H14" s="137">
        <v>72000</v>
      </c>
      <c r="I14" s="137">
        <v>3000</v>
      </c>
      <c r="J14" s="137">
        <f>210000+72000</f>
        <v>282000</v>
      </c>
      <c r="K14" s="140"/>
    </row>
    <row r="15" spans="1:11" ht="39.75" customHeight="1">
      <c r="A15" s="201" t="s">
        <v>92</v>
      </c>
      <c r="B15" s="202"/>
      <c r="C15" s="203"/>
      <c r="D15" s="87">
        <f aca="true" t="shared" si="0" ref="D15:I15">SUM(D11:D14)</f>
        <v>12</v>
      </c>
      <c r="E15" s="87">
        <f t="shared" si="0"/>
        <v>0</v>
      </c>
      <c r="F15" s="87">
        <f t="shared" si="0"/>
        <v>0</v>
      </c>
      <c r="G15" s="87">
        <f t="shared" si="0"/>
        <v>0</v>
      </c>
      <c r="H15" s="87">
        <f t="shared" si="0"/>
        <v>114340</v>
      </c>
      <c r="I15" s="87">
        <f t="shared" si="0"/>
        <v>27979</v>
      </c>
      <c r="J15" s="87">
        <f>+J14+J13+J12+J11</f>
        <v>630888</v>
      </c>
      <c r="K15" s="85"/>
    </row>
    <row r="16" spans="1:11" ht="19.5">
      <c r="A16" s="12"/>
      <c r="B16" s="12"/>
      <c r="C16" s="12"/>
      <c r="D16" s="12"/>
      <c r="E16" s="12"/>
      <c r="F16" s="12"/>
      <c r="G16" s="8"/>
      <c r="H16" s="8"/>
      <c r="I16" s="8"/>
      <c r="J16" s="8"/>
      <c r="K16" s="8"/>
    </row>
    <row r="17" spans="1:11" ht="19.5">
      <c r="A17" s="12"/>
      <c r="B17" s="12"/>
      <c r="C17" s="12"/>
      <c r="D17" s="12"/>
      <c r="E17" s="12"/>
      <c r="F17" s="12"/>
      <c r="G17" s="8"/>
      <c r="H17" s="8"/>
      <c r="I17" s="8"/>
      <c r="J17" s="8"/>
      <c r="K17" s="8"/>
    </row>
    <row r="18" spans="1:11" ht="19.5">
      <c r="A18" s="12"/>
      <c r="B18" s="12"/>
      <c r="C18" s="12"/>
      <c r="D18" s="12"/>
      <c r="E18" s="12"/>
      <c r="F18" s="12"/>
      <c r="G18" s="8"/>
      <c r="H18" s="8"/>
      <c r="I18" s="8"/>
      <c r="J18" s="8"/>
      <c r="K18" s="8"/>
    </row>
    <row r="19" spans="1:11" s="5" customFormat="1" ht="19.5">
      <c r="A19" s="7"/>
      <c r="B19" s="7"/>
      <c r="C19" s="7"/>
      <c r="D19" s="7"/>
      <c r="E19" s="7"/>
      <c r="F19" s="7"/>
      <c r="G19" s="11"/>
      <c r="H19" s="11"/>
      <c r="I19" s="11"/>
      <c r="J19" s="11"/>
      <c r="K19" s="11"/>
    </row>
    <row r="20" spans="2:11" s="5" customFormat="1" ht="21.75">
      <c r="B20" s="115" t="s">
        <v>108</v>
      </c>
      <c r="C20" s="6"/>
      <c r="D20" s="6"/>
      <c r="E20" s="6"/>
      <c r="F20" s="20"/>
      <c r="H20" s="20"/>
      <c r="I20" s="113" t="s">
        <v>9</v>
      </c>
      <c r="J20" s="16"/>
      <c r="K20" s="9"/>
    </row>
    <row r="21" spans="1:11" s="5" customFormat="1" ht="21.75">
      <c r="A21" s="9"/>
      <c r="B21" s="10"/>
      <c r="C21" s="9"/>
      <c r="D21" s="9"/>
      <c r="E21" s="9"/>
      <c r="F21" s="17"/>
      <c r="G21" s="9"/>
      <c r="H21" s="17"/>
      <c r="I21" s="9"/>
      <c r="J21" s="15"/>
      <c r="K21" s="9"/>
    </row>
    <row r="22" spans="1:11" s="5" customFormat="1" ht="21.75">
      <c r="A22" s="13"/>
      <c r="B22" s="10"/>
      <c r="C22" s="13"/>
      <c r="D22" s="9"/>
      <c r="E22" s="9"/>
      <c r="F22" s="10"/>
      <c r="G22" s="9"/>
      <c r="H22" s="10"/>
      <c r="I22" s="13"/>
      <c r="J22" s="13"/>
      <c r="K22" s="13"/>
    </row>
    <row r="23" spans="1:8" ht="19.5">
      <c r="A23" s="3"/>
      <c r="C23" s="4"/>
      <c r="D23" s="197"/>
      <c r="E23" s="197"/>
      <c r="H23" s="10"/>
    </row>
    <row r="24" spans="1:5" ht="16.5">
      <c r="A24" s="3"/>
      <c r="C24" s="4"/>
      <c r="D24" s="197"/>
      <c r="E24" s="197"/>
    </row>
    <row r="25" spans="1:5" ht="16.5">
      <c r="A25" s="3"/>
      <c r="C25" s="4"/>
      <c r="D25" s="197"/>
      <c r="E25" s="197"/>
    </row>
    <row r="28" spans="6:7" ht="16.5">
      <c r="F28" s="197"/>
      <c r="G28" s="197"/>
    </row>
    <row r="29" spans="6:7" ht="16.5">
      <c r="F29" s="197"/>
      <c r="G29" s="197"/>
    </row>
    <row r="30" spans="6:7" ht="16.5">
      <c r="F30" s="197"/>
      <c r="G30" s="197"/>
    </row>
  </sheetData>
  <sheetProtection/>
  <mergeCells count="17">
    <mergeCell ref="A2:K2"/>
    <mergeCell ref="E5:F5"/>
    <mergeCell ref="A1:K1"/>
    <mergeCell ref="F29:G29"/>
    <mergeCell ref="F30:G30"/>
    <mergeCell ref="J4:K4"/>
    <mergeCell ref="J5:K5"/>
    <mergeCell ref="A6:K6"/>
    <mergeCell ref="A7:K7"/>
    <mergeCell ref="A3:K3"/>
    <mergeCell ref="D4:H4"/>
    <mergeCell ref="F28:G28"/>
    <mergeCell ref="A11:A14"/>
    <mergeCell ref="D23:E23"/>
    <mergeCell ref="D24:E24"/>
    <mergeCell ref="D25:E25"/>
    <mergeCell ref="A15:C15"/>
  </mergeCells>
  <printOptions/>
  <pageMargins left="0.25" right="0.25" top="0.25" bottom="0.2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.57421875" style="1" customWidth="1"/>
    <col min="2" max="2" width="5.140625" style="1" customWidth="1"/>
    <col min="3" max="3" width="31.7109375" style="1" customWidth="1"/>
    <col min="4" max="4" width="21.140625" style="1" customWidth="1"/>
    <col min="5" max="5" width="18.421875" style="1" customWidth="1"/>
    <col min="6" max="6" width="12.00390625" style="1" customWidth="1"/>
    <col min="7" max="7" width="7.57421875" style="1" customWidth="1"/>
    <col min="8" max="16384" width="9.140625" style="1" customWidth="1"/>
  </cols>
  <sheetData>
    <row r="1" spans="1:7" s="16" customFormat="1" ht="16.5" customHeight="1">
      <c r="A1" s="211" t="s">
        <v>172</v>
      </c>
      <c r="B1" s="211"/>
      <c r="C1" s="211"/>
      <c r="D1" s="211"/>
      <c r="E1" s="211"/>
      <c r="F1" s="211"/>
      <c r="G1" s="211"/>
    </row>
    <row r="2" spans="1:7" s="16" customFormat="1" ht="19.5">
      <c r="A2" s="211" t="s">
        <v>176</v>
      </c>
      <c r="B2" s="211"/>
      <c r="C2" s="211"/>
      <c r="D2" s="211"/>
      <c r="E2" s="211"/>
      <c r="F2" s="211"/>
      <c r="G2" s="211"/>
    </row>
    <row r="3" spans="1:7" s="6" customFormat="1" ht="19.5" customHeight="1">
      <c r="A3" s="142"/>
      <c r="B3" s="142"/>
      <c r="C3" s="142"/>
      <c r="D3" s="142"/>
      <c r="E3" s="142"/>
      <c r="F3" s="214" t="s">
        <v>94</v>
      </c>
      <c r="G3" s="214"/>
    </row>
    <row r="4" spans="1:7" s="6" customFormat="1" ht="19.5" customHeight="1">
      <c r="A4" s="142"/>
      <c r="B4" s="142"/>
      <c r="C4" s="142"/>
      <c r="D4" s="142"/>
      <c r="E4" s="142"/>
      <c r="F4" s="214" t="s">
        <v>72</v>
      </c>
      <c r="G4" s="214"/>
    </row>
    <row r="5" spans="1:7" s="6" customFormat="1" ht="40.5" customHeight="1">
      <c r="A5" s="142"/>
      <c r="B5" s="212" t="s">
        <v>141</v>
      </c>
      <c r="C5" s="212"/>
      <c r="D5" s="212"/>
      <c r="E5" s="212"/>
      <c r="F5" s="212"/>
      <c r="G5" s="212"/>
    </row>
    <row r="6" spans="1:7" s="6" customFormat="1" ht="19.5" customHeight="1">
      <c r="A6" s="142"/>
      <c r="B6" s="179" t="s">
        <v>133</v>
      </c>
      <c r="C6" s="213"/>
      <c r="D6" s="213"/>
      <c r="E6" s="213"/>
      <c r="F6" s="213"/>
      <c r="G6" s="213"/>
    </row>
    <row r="7" spans="1:7" ht="78" customHeight="1">
      <c r="A7" s="143"/>
      <c r="B7" s="86" t="s">
        <v>75</v>
      </c>
      <c r="C7" s="86" t="s">
        <v>55</v>
      </c>
      <c r="D7" s="86" t="s">
        <v>101</v>
      </c>
      <c r="E7" s="86" t="s">
        <v>10</v>
      </c>
      <c r="F7" s="86" t="s">
        <v>63</v>
      </c>
      <c r="G7" s="86" t="s">
        <v>7</v>
      </c>
    </row>
    <row r="8" spans="1:7" ht="16.5" customHeight="1">
      <c r="A8" s="143"/>
      <c r="B8" s="87">
        <v>1</v>
      </c>
      <c r="C8" s="87">
        <v>2</v>
      </c>
      <c r="D8" s="87">
        <v>3</v>
      </c>
      <c r="E8" s="87">
        <v>4</v>
      </c>
      <c r="F8" s="87">
        <v>5</v>
      </c>
      <c r="G8" s="87">
        <v>6</v>
      </c>
    </row>
    <row r="9" spans="1:7" ht="39.75" customHeight="1">
      <c r="A9" s="143"/>
      <c r="B9" s="137">
        <v>1</v>
      </c>
      <c r="C9" s="144"/>
      <c r="D9" s="124">
        <v>0</v>
      </c>
      <c r="E9" s="124">
        <v>0</v>
      </c>
      <c r="F9" s="124">
        <v>0</v>
      </c>
      <c r="G9" s="125"/>
    </row>
    <row r="10" spans="1:7" ht="39.75" customHeight="1">
      <c r="A10" s="143"/>
      <c r="B10" s="137">
        <v>2</v>
      </c>
      <c r="C10" s="144"/>
      <c r="D10" s="124">
        <v>0</v>
      </c>
      <c r="E10" s="124">
        <v>0</v>
      </c>
      <c r="F10" s="124">
        <f aca="true" t="shared" si="0" ref="F10:F18">D10-E10</f>
        <v>0</v>
      </c>
      <c r="G10" s="125"/>
    </row>
    <row r="11" spans="1:7" ht="39.75" customHeight="1">
      <c r="A11" s="143"/>
      <c r="B11" s="137">
        <v>3</v>
      </c>
      <c r="C11" s="144"/>
      <c r="D11" s="124">
        <v>0</v>
      </c>
      <c r="E11" s="124">
        <v>0</v>
      </c>
      <c r="F11" s="124">
        <f t="shared" si="0"/>
        <v>0</v>
      </c>
      <c r="G11" s="125"/>
    </row>
    <row r="12" spans="1:7" ht="39.75" customHeight="1">
      <c r="A12" s="143"/>
      <c r="B12" s="137">
        <v>4</v>
      </c>
      <c r="C12" s="144"/>
      <c r="D12" s="124">
        <v>0</v>
      </c>
      <c r="E12" s="124">
        <v>0</v>
      </c>
      <c r="F12" s="124">
        <f t="shared" si="0"/>
        <v>0</v>
      </c>
      <c r="G12" s="125"/>
    </row>
    <row r="13" spans="1:7" ht="39.75" customHeight="1">
      <c r="A13" s="143"/>
      <c r="B13" s="137">
        <v>5</v>
      </c>
      <c r="C13" s="144"/>
      <c r="D13" s="124">
        <v>0</v>
      </c>
      <c r="E13" s="124">
        <v>0</v>
      </c>
      <c r="F13" s="124">
        <f t="shared" si="0"/>
        <v>0</v>
      </c>
      <c r="G13" s="125"/>
    </row>
    <row r="14" spans="1:7" ht="39.75" customHeight="1">
      <c r="A14" s="143"/>
      <c r="B14" s="137">
        <v>6</v>
      </c>
      <c r="C14" s="144"/>
      <c r="D14" s="124">
        <v>0</v>
      </c>
      <c r="E14" s="124">
        <v>0</v>
      </c>
      <c r="F14" s="124">
        <f t="shared" si="0"/>
        <v>0</v>
      </c>
      <c r="G14" s="125"/>
    </row>
    <row r="15" spans="1:7" ht="39.75" customHeight="1">
      <c r="A15" s="143"/>
      <c r="B15" s="137">
        <v>7</v>
      </c>
      <c r="C15" s="144"/>
      <c r="D15" s="124">
        <v>0</v>
      </c>
      <c r="E15" s="124">
        <v>0</v>
      </c>
      <c r="F15" s="124">
        <f t="shared" si="0"/>
        <v>0</v>
      </c>
      <c r="G15" s="125"/>
    </row>
    <row r="16" spans="1:7" ht="39.75" customHeight="1">
      <c r="A16" s="143"/>
      <c r="B16" s="137">
        <v>8</v>
      </c>
      <c r="C16" s="144"/>
      <c r="D16" s="124">
        <v>0</v>
      </c>
      <c r="E16" s="124">
        <v>0</v>
      </c>
      <c r="F16" s="124">
        <f t="shared" si="0"/>
        <v>0</v>
      </c>
      <c r="G16" s="125"/>
    </row>
    <row r="17" spans="1:7" ht="39.75" customHeight="1">
      <c r="A17" s="143"/>
      <c r="B17" s="137">
        <v>9</v>
      </c>
      <c r="C17" s="144"/>
      <c r="D17" s="124">
        <v>0</v>
      </c>
      <c r="E17" s="124">
        <v>0</v>
      </c>
      <c r="F17" s="124">
        <f t="shared" si="0"/>
        <v>0</v>
      </c>
      <c r="G17" s="125"/>
    </row>
    <row r="18" spans="1:7" ht="39.75" customHeight="1">
      <c r="A18" s="143"/>
      <c r="B18" s="137">
        <v>10</v>
      </c>
      <c r="C18" s="144"/>
      <c r="D18" s="124">
        <v>0</v>
      </c>
      <c r="E18" s="124">
        <v>0</v>
      </c>
      <c r="F18" s="124">
        <f t="shared" si="0"/>
        <v>0</v>
      </c>
      <c r="G18" s="125"/>
    </row>
    <row r="19" spans="1:7" ht="30" customHeight="1">
      <c r="A19" s="143"/>
      <c r="B19" s="209" t="s">
        <v>92</v>
      </c>
      <c r="C19" s="210"/>
      <c r="D19" s="126">
        <f>SUM(D9:D18)</f>
        <v>0</v>
      </c>
      <c r="E19" s="126">
        <f>SUM(E9:E18)</f>
        <v>0</v>
      </c>
      <c r="F19" s="126">
        <f>SUM(F9:F18)</f>
        <v>0</v>
      </c>
      <c r="G19" s="145"/>
    </row>
    <row r="20" ht="17.25" customHeight="1"/>
    <row r="21" ht="17.25" customHeight="1"/>
    <row r="22" ht="17.25" customHeight="1"/>
    <row r="23" spans="3:6" ht="16.5">
      <c r="C23" s="22"/>
      <c r="D23" s="5"/>
      <c r="E23" s="215"/>
      <c r="F23" s="216"/>
    </row>
    <row r="24" spans="3:6" ht="16.5">
      <c r="C24" s="22" t="s">
        <v>108</v>
      </c>
      <c r="D24" s="5"/>
      <c r="E24" s="215" t="s">
        <v>9</v>
      </c>
      <c r="F24" s="216"/>
    </row>
    <row r="26" s="5" customFormat="1" ht="16.5"/>
    <row r="27" spans="3:7" s="5" customFormat="1" ht="19.5">
      <c r="C27" s="10"/>
      <c r="D27" s="11"/>
      <c r="E27" s="208"/>
      <c r="F27" s="208"/>
      <c r="G27" s="11"/>
    </row>
    <row r="28" spans="3:7" s="5" customFormat="1" ht="19.5">
      <c r="C28" s="10"/>
      <c r="D28" s="11"/>
      <c r="E28" s="10"/>
      <c r="F28" s="10"/>
      <c r="G28" s="11"/>
    </row>
    <row r="29" spans="3:7" s="5" customFormat="1" ht="19.5">
      <c r="C29" s="10"/>
      <c r="D29" s="11"/>
      <c r="E29" s="10"/>
      <c r="F29" s="10"/>
      <c r="G29" s="11"/>
    </row>
    <row r="30" spans="2:7" ht="19.5">
      <c r="B30" s="5"/>
      <c r="C30" s="11"/>
      <c r="D30" s="11"/>
      <c r="E30" s="11"/>
      <c r="F30" s="11"/>
      <c r="G30" s="8"/>
    </row>
  </sheetData>
  <sheetProtection/>
  <mergeCells count="10">
    <mergeCell ref="E27:F27"/>
    <mergeCell ref="B19:C19"/>
    <mergeCell ref="A1:G1"/>
    <mergeCell ref="A2:G2"/>
    <mergeCell ref="B5:G5"/>
    <mergeCell ref="B6:G6"/>
    <mergeCell ref="F3:G3"/>
    <mergeCell ref="F4:G4"/>
    <mergeCell ref="E23:F23"/>
    <mergeCell ref="E24:F24"/>
  </mergeCells>
  <printOptions/>
  <pageMargins left="0.25" right="0.25" top="0.25" bottom="0.2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5.7109375" style="0" customWidth="1"/>
    <col min="4" max="4" width="4.140625" style="0" customWidth="1"/>
    <col min="5" max="5" width="5.8515625" style="0" hidden="1" customWidth="1"/>
    <col min="6" max="6" width="14.57421875" style="0" customWidth="1"/>
    <col min="7" max="7" width="18.57421875" style="0" customWidth="1"/>
    <col min="8" max="8" width="18.140625" style="0" customWidth="1"/>
    <col min="9" max="9" width="0.71875" style="0" customWidth="1"/>
    <col min="10" max="10" width="15.57421875" style="0" customWidth="1"/>
    <col min="12" max="12" width="14.28125" style="0" bestFit="1" customWidth="1"/>
  </cols>
  <sheetData>
    <row r="1" spans="1:11" ht="22.5" customHeight="1">
      <c r="A1" s="204" t="s">
        <v>178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23.25" customHeight="1">
      <c r="A2" s="204" t="s">
        <v>177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9.5">
      <c r="A3" s="120"/>
      <c r="B3" s="185" t="s">
        <v>170</v>
      </c>
      <c r="C3" s="185"/>
      <c r="D3" s="185"/>
      <c r="E3" s="185"/>
      <c r="F3" s="185"/>
      <c r="G3" s="185"/>
      <c r="H3" s="185"/>
      <c r="I3" s="120"/>
      <c r="J3" s="218" t="s">
        <v>169</v>
      </c>
      <c r="K3" s="218"/>
    </row>
    <row r="4" spans="1:11" ht="16.5">
      <c r="A4" s="162"/>
      <c r="B4" s="157"/>
      <c r="C4" s="163"/>
      <c r="D4" s="157"/>
      <c r="E4" s="157"/>
      <c r="F4" s="219" t="s">
        <v>122</v>
      </c>
      <c r="G4" s="219"/>
      <c r="H4" s="219"/>
      <c r="I4" s="164"/>
      <c r="J4" s="165"/>
      <c r="K4" s="166"/>
    </row>
    <row r="5" spans="1:11" ht="16.5" customHeight="1">
      <c r="A5" s="225" t="s">
        <v>66</v>
      </c>
      <c r="B5" s="226"/>
      <c r="C5" s="226"/>
      <c r="D5" s="226"/>
      <c r="E5" s="227"/>
      <c r="F5" s="222" t="s">
        <v>166</v>
      </c>
      <c r="G5" s="223"/>
      <c r="H5" s="224"/>
      <c r="I5" s="28"/>
      <c r="J5" s="26" t="s">
        <v>167</v>
      </c>
      <c r="K5" s="146"/>
    </row>
    <row r="6" spans="1:11" ht="15.75" customHeight="1">
      <c r="A6" s="228"/>
      <c r="B6" s="229"/>
      <c r="C6" s="229"/>
      <c r="D6" s="229"/>
      <c r="E6" s="230"/>
      <c r="F6" s="29" t="s">
        <v>145</v>
      </c>
      <c r="G6" s="30" t="s">
        <v>146</v>
      </c>
      <c r="H6" s="26" t="s">
        <v>147</v>
      </c>
      <c r="I6" s="28"/>
      <c r="J6" s="26" t="s">
        <v>148</v>
      </c>
      <c r="K6" s="146"/>
    </row>
    <row r="7" spans="1:11" ht="16.5">
      <c r="A7" s="168" t="s">
        <v>151</v>
      </c>
      <c r="B7" s="221" t="s">
        <v>150</v>
      </c>
      <c r="C7" s="221"/>
      <c r="D7" s="32"/>
      <c r="E7" s="32"/>
      <c r="F7" s="33"/>
      <c r="G7" s="34"/>
      <c r="H7" s="34"/>
      <c r="I7" s="32"/>
      <c r="J7" s="35"/>
      <c r="K7" s="146"/>
    </row>
    <row r="8" spans="1:11" ht="16.5">
      <c r="A8" s="36"/>
      <c r="B8" s="37" t="s">
        <v>149</v>
      </c>
      <c r="C8" s="37"/>
      <c r="D8" s="37"/>
      <c r="E8" s="37"/>
      <c r="F8" s="38"/>
      <c r="G8" s="41">
        <v>500000</v>
      </c>
      <c r="H8" s="41">
        <f>F8+G8</f>
        <v>500000</v>
      </c>
      <c r="I8" s="39"/>
      <c r="J8" s="38"/>
      <c r="K8" s="146"/>
    </row>
    <row r="9" spans="1:11" ht="16.5">
      <c r="A9" s="36"/>
      <c r="B9" s="37" t="s">
        <v>156</v>
      </c>
      <c r="C9" s="65"/>
      <c r="D9" s="37"/>
      <c r="E9" s="37"/>
      <c r="F9" s="40">
        <v>0</v>
      </c>
      <c r="G9" s="41">
        <v>200000</v>
      </c>
      <c r="H9" s="41">
        <f>F9+G9</f>
        <v>200000</v>
      </c>
      <c r="I9" s="39"/>
      <c r="J9" s="40">
        <v>0</v>
      </c>
      <c r="K9" s="146"/>
    </row>
    <row r="10" spans="1:11" ht="16.5">
      <c r="A10" s="36"/>
      <c r="B10" s="37" t="s">
        <v>157</v>
      </c>
      <c r="C10" s="66"/>
      <c r="D10" s="37"/>
      <c r="E10" s="37"/>
      <c r="F10" s="42">
        <v>0</v>
      </c>
      <c r="G10" s="38"/>
      <c r="H10" s="38">
        <f>F10+G10</f>
        <v>0</v>
      </c>
      <c r="I10" s="39"/>
      <c r="J10" s="42">
        <v>0</v>
      </c>
      <c r="K10" s="146"/>
    </row>
    <row r="11" spans="1:11" ht="16.5">
      <c r="A11" s="36"/>
      <c r="B11" s="37" t="s">
        <v>158</v>
      </c>
      <c r="C11" s="67"/>
      <c r="D11" s="37"/>
      <c r="E11" s="37"/>
      <c r="F11" s="42">
        <v>0</v>
      </c>
      <c r="G11" s="41">
        <v>600000</v>
      </c>
      <c r="H11" s="41">
        <f>F11+G11</f>
        <v>600000</v>
      </c>
      <c r="I11" s="39"/>
      <c r="J11" s="42">
        <v>0</v>
      </c>
      <c r="K11" s="146"/>
    </row>
    <row r="12" spans="1:11" ht="16.5">
      <c r="A12" s="36"/>
      <c r="B12" s="37" t="s">
        <v>159</v>
      </c>
      <c r="C12" s="67"/>
      <c r="D12" s="37"/>
      <c r="E12" s="37"/>
      <c r="F12" s="43">
        <v>0</v>
      </c>
      <c r="G12" s="38">
        <v>0</v>
      </c>
      <c r="H12" s="38">
        <f>F12+G12</f>
        <v>0</v>
      </c>
      <c r="I12" s="37"/>
      <c r="J12" s="43">
        <v>0</v>
      </c>
      <c r="K12" s="146"/>
    </row>
    <row r="13" spans="1:11" ht="17.25" thickBot="1">
      <c r="A13" s="27"/>
      <c r="B13" s="44" t="s">
        <v>143</v>
      </c>
      <c r="C13" s="44"/>
      <c r="D13" s="44"/>
      <c r="E13" s="44"/>
      <c r="F13" s="45">
        <f>SUM(F8:F12)</f>
        <v>0</v>
      </c>
      <c r="G13" s="45">
        <f>SUM(G8:G12)</f>
        <v>1300000</v>
      </c>
      <c r="H13" s="45">
        <f>SUM(H8:H12)</f>
        <v>1300000</v>
      </c>
      <c r="I13" s="32"/>
      <c r="J13" s="45">
        <f>SUM(J8:J12)</f>
        <v>0</v>
      </c>
      <c r="K13" s="146"/>
    </row>
    <row r="14" spans="1:11" ht="13.5" customHeight="1" thickTop="1">
      <c r="A14" s="168" t="s">
        <v>152</v>
      </c>
      <c r="B14" s="167" t="s">
        <v>153</v>
      </c>
      <c r="C14" s="31"/>
      <c r="D14" s="32"/>
      <c r="E14" s="32"/>
      <c r="F14" s="46"/>
      <c r="G14" s="47"/>
      <c r="H14" s="47"/>
      <c r="I14" s="48"/>
      <c r="J14" s="35"/>
      <c r="K14" s="146"/>
    </row>
    <row r="15" spans="1:11" ht="16.5">
      <c r="A15" s="36"/>
      <c r="B15" s="157" t="s">
        <v>154</v>
      </c>
      <c r="C15" s="37"/>
      <c r="D15" s="37"/>
      <c r="E15" s="37"/>
      <c r="F15" s="40"/>
      <c r="G15" s="51">
        <v>1500000</v>
      </c>
      <c r="H15" s="51">
        <f>F15+G15</f>
        <v>1500000</v>
      </c>
      <c r="I15" s="50"/>
      <c r="J15" s="42"/>
      <c r="K15" s="146"/>
    </row>
    <row r="16" spans="1:11" ht="16.5">
      <c r="A16" s="36"/>
      <c r="B16" s="37" t="s">
        <v>160</v>
      </c>
      <c r="C16" s="37"/>
      <c r="D16" s="37"/>
      <c r="E16" s="37"/>
      <c r="F16" s="51">
        <v>0</v>
      </c>
      <c r="G16" s="51">
        <v>300000</v>
      </c>
      <c r="H16" s="51">
        <f>F16+G16</f>
        <v>300000</v>
      </c>
      <c r="I16" s="50"/>
      <c r="J16" s="42">
        <v>0</v>
      </c>
      <c r="K16" s="146"/>
    </row>
    <row r="17" spans="1:11" ht="16.5">
      <c r="A17" s="36"/>
      <c r="B17" s="157" t="s">
        <v>155</v>
      </c>
      <c r="C17" s="37"/>
      <c r="D17" s="37"/>
      <c r="E17" s="37"/>
      <c r="F17" s="49">
        <v>0</v>
      </c>
      <c r="G17" s="51">
        <v>2300000</v>
      </c>
      <c r="H17" s="51">
        <f>F17+G17</f>
        <v>2300000</v>
      </c>
      <c r="I17" s="50"/>
      <c r="J17" s="42">
        <v>0</v>
      </c>
      <c r="K17" s="146"/>
    </row>
    <row r="18" spans="1:11" ht="16.5">
      <c r="A18" s="36"/>
      <c r="B18" s="37" t="s">
        <v>144</v>
      </c>
      <c r="C18" s="37"/>
      <c r="D18" s="37"/>
      <c r="E18" s="37"/>
      <c r="F18" s="51">
        <v>0</v>
      </c>
      <c r="G18" s="51">
        <v>100000</v>
      </c>
      <c r="H18" s="51">
        <f>F18+G18</f>
        <v>100000</v>
      </c>
      <c r="I18" s="50"/>
      <c r="J18" s="42">
        <v>0</v>
      </c>
      <c r="K18" s="146"/>
    </row>
    <row r="19" spans="1:11" ht="16.5">
      <c r="A19" s="36"/>
      <c r="B19" s="37"/>
      <c r="C19" s="37"/>
      <c r="D19" s="37"/>
      <c r="E19" s="37"/>
      <c r="F19" s="51"/>
      <c r="G19" s="49"/>
      <c r="H19" s="49"/>
      <c r="I19" s="50"/>
      <c r="J19" s="42"/>
      <c r="K19" s="146"/>
    </row>
    <row r="20" spans="1:11" ht="16.5">
      <c r="A20" s="36"/>
      <c r="B20" s="37"/>
      <c r="C20" s="37"/>
      <c r="D20" s="37"/>
      <c r="E20" s="37"/>
      <c r="F20" s="52">
        <v>0</v>
      </c>
      <c r="G20" s="49">
        <v>0</v>
      </c>
      <c r="H20" s="49">
        <f>F20+G20</f>
        <v>0</v>
      </c>
      <c r="I20" s="50"/>
      <c r="J20" s="42">
        <v>0</v>
      </c>
      <c r="K20" s="146"/>
    </row>
    <row r="21" spans="1:11" ht="17.25" thickBot="1">
      <c r="A21" s="27"/>
      <c r="B21" s="44" t="s">
        <v>143</v>
      </c>
      <c r="C21" s="44"/>
      <c r="D21" s="44"/>
      <c r="E21" s="44"/>
      <c r="F21" s="53">
        <f>SUM(F15:F20)</f>
        <v>0</v>
      </c>
      <c r="G21" s="158">
        <f>SUM(G15:G20)</f>
        <v>4200000</v>
      </c>
      <c r="H21" s="158">
        <f>SUM(H15:H20)</f>
        <v>4200000</v>
      </c>
      <c r="I21" s="48"/>
      <c r="J21" s="54">
        <f>SUM(J15:J20)</f>
        <v>0</v>
      </c>
      <c r="K21" s="146"/>
    </row>
    <row r="22" spans="1:11" ht="17.25" thickTop="1">
      <c r="A22" s="168" t="s">
        <v>164</v>
      </c>
      <c r="B22" s="169" t="s">
        <v>163</v>
      </c>
      <c r="C22" s="147"/>
      <c r="D22" s="147"/>
      <c r="E22" s="147"/>
      <c r="F22" s="46"/>
      <c r="G22" s="55"/>
      <c r="H22" s="35"/>
      <c r="I22" s="56"/>
      <c r="J22" s="35"/>
      <c r="K22" s="146"/>
    </row>
    <row r="23" spans="1:11" ht="16.5">
      <c r="A23" s="36"/>
      <c r="B23" s="157" t="s">
        <v>161</v>
      </c>
      <c r="C23" s="157"/>
      <c r="D23" s="37"/>
      <c r="E23" s="37"/>
      <c r="F23" s="40"/>
      <c r="G23" s="159">
        <v>54000</v>
      </c>
      <c r="H23" s="58">
        <f>F23+G23</f>
        <v>54000</v>
      </c>
      <c r="I23" s="59"/>
      <c r="J23" s="38"/>
      <c r="K23" s="146"/>
    </row>
    <row r="24" spans="1:11" ht="16.5">
      <c r="A24" s="36"/>
      <c r="B24" s="157" t="s">
        <v>162</v>
      </c>
      <c r="C24" s="157"/>
      <c r="D24" s="37"/>
      <c r="E24" s="37"/>
      <c r="F24" s="40"/>
      <c r="G24" s="159">
        <v>518400</v>
      </c>
      <c r="H24" s="58">
        <f>G24+F24</f>
        <v>518400</v>
      </c>
      <c r="I24" s="59"/>
      <c r="J24" s="38">
        <v>0</v>
      </c>
      <c r="K24" s="146"/>
    </row>
    <row r="25" spans="1:12" ht="16.5">
      <c r="A25" s="36"/>
      <c r="B25" s="157" t="s">
        <v>168</v>
      </c>
      <c r="C25" s="157"/>
      <c r="D25" s="37"/>
      <c r="E25" s="37"/>
      <c r="F25" s="40">
        <v>0</v>
      </c>
      <c r="G25" s="159">
        <v>630888</v>
      </c>
      <c r="H25" s="58">
        <f>+G25+F25</f>
        <v>630888</v>
      </c>
      <c r="I25" s="59"/>
      <c r="J25" s="38"/>
      <c r="K25" s="146"/>
      <c r="L25" s="83"/>
    </row>
    <row r="26" spans="1:11" ht="16.5">
      <c r="A26" s="36"/>
      <c r="B26" s="170"/>
      <c r="C26" s="170"/>
      <c r="D26" s="68"/>
      <c r="E26" s="69"/>
      <c r="F26" s="40">
        <v>0</v>
      </c>
      <c r="G26" s="57">
        <v>0</v>
      </c>
      <c r="H26" s="58">
        <f>F26+G26</f>
        <v>0</v>
      </c>
      <c r="I26" s="59"/>
      <c r="J26" s="38"/>
      <c r="K26" s="146"/>
    </row>
    <row r="27" spans="1:11" ht="17.25" thickBot="1">
      <c r="A27" s="27"/>
      <c r="B27" s="44" t="s">
        <v>143</v>
      </c>
      <c r="C27" s="171"/>
      <c r="D27" s="44"/>
      <c r="E27" s="44"/>
      <c r="F27" s="60">
        <f>+F26+F25+F24+F23</f>
        <v>0</v>
      </c>
      <c r="G27" s="160">
        <f>+G26+G25+G24+G23</f>
        <v>1203288</v>
      </c>
      <c r="H27" s="160">
        <f>F27+G27</f>
        <v>1203288</v>
      </c>
      <c r="I27" s="61"/>
      <c r="J27" s="60">
        <f>SUM(J24:J26)</f>
        <v>0</v>
      </c>
      <c r="K27" s="146"/>
    </row>
    <row r="28" spans="1:11" ht="21" customHeight="1" thickBot="1" thickTop="1">
      <c r="A28" s="27"/>
      <c r="B28" s="171" t="s">
        <v>165</v>
      </c>
      <c r="C28" s="171"/>
      <c r="D28" s="44"/>
      <c r="E28" s="44"/>
      <c r="F28" s="70">
        <f>SUM(F26:F27)</f>
        <v>0</v>
      </c>
      <c r="G28" s="161">
        <f>G27+G21+G13</f>
        <v>6703288</v>
      </c>
      <c r="H28" s="161">
        <f>H27+H21+H13</f>
        <v>6703288</v>
      </c>
      <c r="I28" s="71"/>
      <c r="J28" s="70">
        <f>SUM(J26:J27)</f>
        <v>0</v>
      </c>
      <c r="K28" s="146"/>
    </row>
    <row r="29" spans="1:11" ht="17.25" thickTop="1">
      <c r="A29" s="32"/>
      <c r="B29" s="220"/>
      <c r="C29" s="220"/>
      <c r="D29" s="220"/>
      <c r="E29" s="220"/>
      <c r="F29" s="39"/>
      <c r="G29" s="72"/>
      <c r="H29" s="50"/>
      <c r="I29" s="50"/>
      <c r="J29" s="50"/>
      <c r="K29" s="146"/>
    </row>
    <row r="30" spans="1:11" ht="16.5">
      <c r="A30" s="32"/>
      <c r="B30" s="66"/>
      <c r="C30" s="66"/>
      <c r="D30" s="66"/>
      <c r="E30" s="66"/>
      <c r="F30" s="75"/>
      <c r="G30" s="72"/>
      <c r="H30" s="50"/>
      <c r="I30" s="50"/>
      <c r="J30" s="39"/>
      <c r="K30" s="146"/>
    </row>
    <row r="31" spans="1:11" ht="16.5">
      <c r="A31" s="32"/>
      <c r="B31" s="84"/>
      <c r="C31" s="84"/>
      <c r="D31" s="84"/>
      <c r="E31" s="84"/>
      <c r="F31" s="50"/>
      <c r="G31" s="59"/>
      <c r="H31" s="50"/>
      <c r="I31" s="50"/>
      <c r="J31" s="39"/>
      <c r="K31" s="146"/>
    </row>
    <row r="32" spans="1:11" ht="16.5">
      <c r="A32" s="32"/>
      <c r="B32" s="84"/>
      <c r="C32" s="84"/>
      <c r="D32" s="84"/>
      <c r="E32" s="84"/>
      <c r="F32" s="50"/>
      <c r="G32" s="59"/>
      <c r="H32" s="50"/>
      <c r="I32" s="50"/>
      <c r="J32" s="39"/>
      <c r="K32" s="146"/>
    </row>
    <row r="33" spans="1:11" ht="16.5">
      <c r="A33" s="32"/>
      <c r="B33" s="84"/>
      <c r="C33" s="148" t="s">
        <v>47</v>
      </c>
      <c r="D33" s="84"/>
      <c r="E33" s="84"/>
      <c r="F33" s="50"/>
      <c r="G33" s="59"/>
      <c r="H33" s="149" t="s">
        <v>9</v>
      </c>
      <c r="I33" s="50"/>
      <c r="J33" s="39"/>
      <c r="K33" s="146"/>
    </row>
    <row r="34" spans="1:11" ht="16.5">
      <c r="A34" s="32"/>
      <c r="B34" s="84"/>
      <c r="C34" s="84"/>
      <c r="D34" s="84"/>
      <c r="E34" s="84"/>
      <c r="F34" s="50"/>
      <c r="G34" s="59"/>
      <c r="H34" s="50"/>
      <c r="I34" s="50"/>
      <c r="J34" s="39"/>
      <c r="K34" s="146"/>
    </row>
    <row r="35" spans="1:11" ht="16.5">
      <c r="A35" s="32"/>
      <c r="B35" s="217"/>
      <c r="C35" s="217"/>
      <c r="D35" s="217"/>
      <c r="E35" s="217"/>
      <c r="F35" s="39"/>
      <c r="G35" s="76"/>
      <c r="H35" s="50"/>
      <c r="I35" s="50"/>
      <c r="J35" s="39"/>
      <c r="K35" s="146"/>
    </row>
    <row r="36" spans="1:11" ht="16.5">
      <c r="A36" s="32"/>
      <c r="B36" s="217"/>
      <c r="C36" s="217"/>
      <c r="D36" s="217"/>
      <c r="E36" s="217"/>
      <c r="F36" s="39"/>
      <c r="G36" s="76"/>
      <c r="H36" s="50"/>
      <c r="I36" s="50"/>
      <c r="J36" s="39"/>
      <c r="K36" s="146"/>
    </row>
    <row r="37" spans="1:11" ht="16.5">
      <c r="A37" s="32"/>
      <c r="B37" s="217"/>
      <c r="C37" s="217"/>
      <c r="D37" s="217"/>
      <c r="E37" s="217"/>
      <c r="F37" s="39"/>
      <c r="G37" s="59"/>
      <c r="H37" s="50"/>
      <c r="I37" s="50"/>
      <c r="J37" s="39"/>
      <c r="K37" s="146"/>
    </row>
    <row r="38" spans="1:11" ht="16.5">
      <c r="A38" s="32"/>
      <c r="B38" s="217"/>
      <c r="C38" s="217"/>
      <c r="D38" s="217"/>
      <c r="E38" s="217"/>
      <c r="F38" s="39"/>
      <c r="G38" s="59"/>
      <c r="H38" s="50"/>
      <c r="I38" s="50"/>
      <c r="J38" s="39"/>
      <c r="K38" s="146"/>
    </row>
    <row r="39" spans="1:11" ht="16.5">
      <c r="A39" s="32"/>
      <c r="B39" s="217"/>
      <c r="C39" s="217"/>
      <c r="D39" s="217"/>
      <c r="E39" s="217"/>
      <c r="F39" s="39"/>
      <c r="G39" s="59"/>
      <c r="H39" s="50"/>
      <c r="I39" s="50"/>
      <c r="J39" s="39"/>
      <c r="K39" s="146"/>
    </row>
    <row r="40" spans="1:11" ht="16.5">
      <c r="A40" s="32"/>
      <c r="B40" s="217"/>
      <c r="C40" s="217"/>
      <c r="D40" s="217"/>
      <c r="E40" s="217"/>
      <c r="F40" s="39"/>
      <c r="G40" s="59"/>
      <c r="H40" s="50"/>
      <c r="I40" s="50"/>
      <c r="J40" s="39"/>
      <c r="K40" s="146"/>
    </row>
    <row r="41" spans="1:11" ht="16.5">
      <c r="A41" s="32"/>
      <c r="B41" s="217"/>
      <c r="C41" s="217"/>
      <c r="D41" s="217"/>
      <c r="E41" s="217"/>
      <c r="F41" s="77"/>
      <c r="G41" s="59"/>
      <c r="H41" s="50"/>
      <c r="I41" s="50"/>
      <c r="J41" s="39"/>
      <c r="K41" s="146"/>
    </row>
    <row r="42" spans="1:11" ht="16.5">
      <c r="A42" s="32"/>
      <c r="B42" s="217"/>
      <c r="C42" s="217"/>
      <c r="D42" s="217"/>
      <c r="E42" s="217"/>
      <c r="F42" s="77"/>
      <c r="G42" s="59"/>
      <c r="H42" s="50"/>
      <c r="I42" s="50"/>
      <c r="J42" s="39"/>
      <c r="K42" s="146"/>
    </row>
    <row r="43" spans="1:10" ht="16.5">
      <c r="A43" s="32"/>
      <c r="B43" s="217"/>
      <c r="C43" s="217"/>
      <c r="D43" s="217"/>
      <c r="E43" s="217"/>
      <c r="F43" s="77"/>
      <c r="G43" s="59"/>
      <c r="H43" s="50"/>
      <c r="I43" s="50"/>
      <c r="J43" s="39"/>
    </row>
    <row r="44" spans="1:10" ht="16.5">
      <c r="A44" s="32"/>
      <c r="B44" s="217"/>
      <c r="C44" s="217"/>
      <c r="D44" s="217"/>
      <c r="E44" s="217"/>
      <c r="F44" s="77"/>
      <c r="G44" s="59"/>
      <c r="H44" s="50"/>
      <c r="I44" s="50"/>
      <c r="J44" s="39"/>
    </row>
    <row r="45" spans="1:10" ht="16.5">
      <c r="A45" s="32"/>
      <c r="B45" s="217"/>
      <c r="C45" s="217"/>
      <c r="D45" s="217"/>
      <c r="E45" s="217"/>
      <c r="F45" s="39"/>
      <c r="G45" s="59"/>
      <c r="H45" s="50"/>
      <c r="I45" s="50"/>
      <c r="J45" s="39"/>
    </row>
    <row r="46" spans="1:10" ht="16.5">
      <c r="A46" s="32"/>
      <c r="B46" s="217"/>
      <c r="C46" s="217"/>
      <c r="D46" s="217"/>
      <c r="E46" s="217"/>
      <c r="F46" s="39"/>
      <c r="G46" s="59"/>
      <c r="H46" s="50"/>
      <c r="I46" s="50"/>
      <c r="J46" s="39"/>
    </row>
    <row r="47" spans="1:10" ht="16.5">
      <c r="A47" s="32"/>
      <c r="B47" s="217"/>
      <c r="C47" s="217"/>
      <c r="D47" s="217"/>
      <c r="E47" s="217"/>
      <c r="F47" s="39"/>
      <c r="G47" s="59"/>
      <c r="H47" s="50"/>
      <c r="I47" s="50"/>
      <c r="J47" s="39"/>
    </row>
    <row r="48" spans="1:10" ht="16.5">
      <c r="A48" s="32"/>
      <c r="B48" s="217"/>
      <c r="C48" s="217"/>
      <c r="D48" s="217"/>
      <c r="E48" s="217"/>
      <c r="F48" s="39"/>
      <c r="G48" s="59"/>
      <c r="H48" s="50"/>
      <c r="I48" s="50"/>
      <c r="J48" s="39"/>
    </row>
    <row r="49" spans="1:10" ht="16.5">
      <c r="A49" s="32"/>
      <c r="B49" s="32"/>
      <c r="C49" s="32"/>
      <c r="D49" s="32"/>
      <c r="E49" s="32"/>
      <c r="F49" s="73"/>
      <c r="G49" s="78"/>
      <c r="H49" s="78"/>
      <c r="I49" s="32"/>
      <c r="J49" s="56"/>
    </row>
    <row r="50" spans="1:10" ht="16.5">
      <c r="A50" s="32"/>
      <c r="B50" s="32"/>
      <c r="C50" s="32"/>
      <c r="D50" s="32"/>
      <c r="E50" s="32"/>
      <c r="F50" s="63"/>
      <c r="G50" s="63"/>
      <c r="H50" s="56"/>
      <c r="I50" s="32"/>
      <c r="J50" s="56"/>
    </row>
    <row r="51" spans="1:10" ht="16.5">
      <c r="A51" s="64"/>
      <c r="B51" s="64"/>
      <c r="C51" s="64"/>
      <c r="D51" s="64"/>
      <c r="E51" s="64"/>
      <c r="F51" s="79"/>
      <c r="G51" s="79"/>
      <c r="H51" s="62"/>
      <c r="I51" s="64"/>
      <c r="J51" s="80"/>
    </row>
    <row r="52" spans="1:10" ht="16.5">
      <c r="A52" s="32"/>
      <c r="B52" s="32"/>
      <c r="C52" s="32"/>
      <c r="D52" s="32"/>
      <c r="E52" s="32"/>
      <c r="F52" s="32"/>
      <c r="G52" s="61"/>
      <c r="H52" s="48"/>
      <c r="I52" s="48"/>
      <c r="J52" s="48"/>
    </row>
    <row r="53" spans="1:10" ht="16.5">
      <c r="A53" s="32"/>
      <c r="B53" s="37"/>
      <c r="C53" s="32"/>
      <c r="D53" s="32"/>
      <c r="E53" s="32"/>
      <c r="F53" s="48"/>
      <c r="G53" s="73"/>
      <c r="H53" s="48"/>
      <c r="I53" s="48"/>
      <c r="J53" s="50"/>
    </row>
    <row r="54" spans="1:10" ht="16.5">
      <c r="A54" s="32"/>
      <c r="B54" s="32"/>
      <c r="C54" s="32"/>
      <c r="D54" s="32"/>
      <c r="E54" s="32"/>
      <c r="F54" s="81"/>
      <c r="G54" s="81"/>
      <c r="H54" s="81"/>
      <c r="I54" s="48"/>
      <c r="J54" s="48"/>
    </row>
    <row r="55" spans="1:10" ht="16.5">
      <c r="A55" s="64"/>
      <c r="B55" s="64"/>
      <c r="C55" s="64"/>
      <c r="D55" s="64"/>
      <c r="E55" s="64"/>
      <c r="F55" s="64"/>
      <c r="G55" s="74"/>
      <c r="H55" s="62"/>
      <c r="I55" s="64"/>
      <c r="J55" s="62"/>
    </row>
    <row r="56" spans="1:10" ht="16.5">
      <c r="A56" s="37"/>
      <c r="B56" s="37"/>
      <c r="C56" s="37"/>
      <c r="D56" s="37"/>
      <c r="E56" s="37"/>
      <c r="F56" s="75"/>
      <c r="G56" s="72"/>
      <c r="H56" s="50"/>
      <c r="I56" s="37"/>
      <c r="J56" s="50"/>
    </row>
    <row r="57" spans="1:10" ht="15">
      <c r="A57" s="82"/>
      <c r="B57" s="82"/>
      <c r="C57" s="82"/>
      <c r="D57" s="82"/>
      <c r="E57" s="82"/>
      <c r="F57" s="82"/>
      <c r="G57" s="82"/>
      <c r="H57" s="82"/>
      <c r="I57" s="82"/>
      <c r="J57" s="82"/>
    </row>
    <row r="58" spans="1:10" ht="15">
      <c r="A58" s="82"/>
      <c r="B58" s="82"/>
      <c r="C58" s="82"/>
      <c r="D58" s="82"/>
      <c r="E58" s="82"/>
      <c r="F58" s="82"/>
      <c r="G58" s="82"/>
      <c r="H58" s="82"/>
      <c r="I58" s="82"/>
      <c r="J58" s="82"/>
    </row>
    <row r="59" spans="1:10" ht="15">
      <c r="A59" s="82"/>
      <c r="B59" s="82"/>
      <c r="C59" s="82"/>
      <c r="D59" s="82"/>
      <c r="E59" s="82"/>
      <c r="F59" s="82"/>
      <c r="G59" s="82"/>
      <c r="H59" s="82"/>
      <c r="I59" s="82"/>
      <c r="J59" s="82"/>
    </row>
    <row r="60" spans="1:10" ht="15">
      <c r="A60" s="82"/>
      <c r="B60" s="82"/>
      <c r="C60" s="82"/>
      <c r="D60" s="82"/>
      <c r="E60" s="82"/>
      <c r="F60" s="82"/>
      <c r="G60" s="82"/>
      <c r="H60" s="82"/>
      <c r="I60" s="82"/>
      <c r="J60" s="82"/>
    </row>
    <row r="61" spans="1:10" ht="15">
      <c r="A61" s="82"/>
      <c r="B61" s="82"/>
      <c r="C61" s="82"/>
      <c r="D61" s="82"/>
      <c r="E61" s="82"/>
      <c r="F61" s="82"/>
      <c r="G61" s="82"/>
      <c r="H61" s="82"/>
      <c r="I61" s="82"/>
      <c r="J61" s="82"/>
    </row>
    <row r="62" spans="1:10" ht="15">
      <c r="A62" s="82"/>
      <c r="B62" s="82"/>
      <c r="C62" s="82"/>
      <c r="D62" s="82"/>
      <c r="E62" s="82"/>
      <c r="F62" s="82"/>
      <c r="G62" s="82"/>
      <c r="H62" s="82"/>
      <c r="I62" s="82"/>
      <c r="J62" s="82"/>
    </row>
    <row r="63" spans="1:10" ht="15">
      <c r="A63" s="82"/>
      <c r="B63" s="82"/>
      <c r="C63" s="82"/>
      <c r="D63" s="82"/>
      <c r="E63" s="82"/>
      <c r="F63" s="82"/>
      <c r="G63" s="82"/>
      <c r="H63" s="82"/>
      <c r="I63" s="82"/>
      <c r="J63" s="82"/>
    </row>
    <row r="64" spans="1:10" ht="15">
      <c r="A64" s="82"/>
      <c r="B64" s="82"/>
      <c r="C64" s="82"/>
      <c r="D64" s="82"/>
      <c r="E64" s="82"/>
      <c r="F64" s="82"/>
      <c r="G64" s="82"/>
      <c r="H64" s="82"/>
      <c r="I64" s="82"/>
      <c r="J64" s="82"/>
    </row>
    <row r="65" spans="1:10" ht="15">
      <c r="A65" s="82"/>
      <c r="B65" s="82"/>
      <c r="C65" s="82"/>
      <c r="D65" s="82"/>
      <c r="E65" s="82"/>
      <c r="F65" s="82"/>
      <c r="G65" s="82"/>
      <c r="H65" s="82"/>
      <c r="I65" s="82"/>
      <c r="J65" s="82"/>
    </row>
    <row r="66" spans="1:10" ht="15">
      <c r="A66" s="82"/>
      <c r="B66" s="82"/>
      <c r="C66" s="82"/>
      <c r="D66" s="82"/>
      <c r="E66" s="82"/>
      <c r="F66" s="82"/>
      <c r="G66" s="82"/>
      <c r="H66" s="82"/>
      <c r="I66" s="82"/>
      <c r="J66" s="82"/>
    </row>
    <row r="67" spans="1:10" ht="15">
      <c r="A67" s="82"/>
      <c r="B67" s="82"/>
      <c r="C67" s="82"/>
      <c r="D67" s="82"/>
      <c r="E67" s="82"/>
      <c r="F67" s="82"/>
      <c r="G67" s="82"/>
      <c r="H67" s="82"/>
      <c r="I67" s="82"/>
      <c r="J67" s="82"/>
    </row>
    <row r="68" spans="1:10" ht="15">
      <c r="A68" s="82"/>
      <c r="B68" s="82"/>
      <c r="C68" s="82"/>
      <c r="D68" s="82"/>
      <c r="E68" s="82"/>
      <c r="F68" s="82"/>
      <c r="G68" s="82"/>
      <c r="H68" s="82"/>
      <c r="I68" s="82"/>
      <c r="J68" s="82"/>
    </row>
    <row r="69" spans="1:10" ht="15">
      <c r="A69" s="82"/>
      <c r="B69" s="82"/>
      <c r="C69" s="82"/>
      <c r="D69" s="82"/>
      <c r="E69" s="82"/>
      <c r="F69" s="82"/>
      <c r="G69" s="82"/>
      <c r="H69" s="82"/>
      <c r="I69" s="82"/>
      <c r="J69" s="82"/>
    </row>
  </sheetData>
  <sheetProtection/>
  <mergeCells count="23">
    <mergeCell ref="B7:C7"/>
    <mergeCell ref="F5:H5"/>
    <mergeCell ref="A5:E6"/>
    <mergeCell ref="B46:E46"/>
    <mergeCell ref="B47:E47"/>
    <mergeCell ref="B48:E48"/>
    <mergeCell ref="B37:E37"/>
    <mergeCell ref="B38:E38"/>
    <mergeCell ref="B39:E39"/>
    <mergeCell ref="B40:E40"/>
    <mergeCell ref="B41:E41"/>
    <mergeCell ref="B43:E43"/>
    <mergeCell ref="B42:E42"/>
    <mergeCell ref="B35:E35"/>
    <mergeCell ref="B36:E36"/>
    <mergeCell ref="B44:E44"/>
    <mergeCell ref="B45:E45"/>
    <mergeCell ref="A1:K1"/>
    <mergeCell ref="A2:K2"/>
    <mergeCell ref="J3:K3"/>
    <mergeCell ref="F4:H4"/>
    <mergeCell ref="B3:H3"/>
    <mergeCell ref="B29:E29"/>
  </mergeCells>
  <printOptions/>
  <pageMargins left="0.7" right="0.1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Noor Hossen</cp:lastModifiedBy>
  <cp:lastPrinted>2018-05-21T15:28:30Z</cp:lastPrinted>
  <dcterms:created xsi:type="dcterms:W3CDTF">2017-03-08T06:35:27Z</dcterms:created>
  <dcterms:modified xsi:type="dcterms:W3CDTF">2018-05-27T06:19:54Z</dcterms:modified>
  <cp:category/>
  <cp:version/>
  <cp:contentType/>
  <cp:contentStatus/>
</cp:coreProperties>
</file>