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" windowHeight="1485" activeTab="0"/>
  </bookViews>
  <sheets>
    <sheet name="1ST " sheetId="1" r:id="rId1"/>
    <sheet name="1-19" sheetId="2" r:id="rId2"/>
    <sheet name="28" sheetId="3" r:id="rId3"/>
    <sheet name="BUDGET" sheetId="4" r:id="rId4"/>
    <sheet name="ASSETS" sheetId="5" r:id="rId5"/>
  </sheets>
  <externalReferences>
    <externalReference r:id="rId8"/>
  </externalReferences>
  <definedNames>
    <definedName name="_xlnm.Print_Titles" localSheetId="1">'1-19'!$27:$27</definedName>
  </definedNames>
  <calcPr fullCalcOnLoad="1"/>
</workbook>
</file>

<file path=xl/sharedStrings.xml><?xml version="1.0" encoding="utf-8"?>
<sst xmlns="http://schemas.openxmlformats.org/spreadsheetml/2006/main" count="568" uniqueCount="372">
  <si>
    <t>weeiY</t>
  </si>
  <si>
    <t>UxKv</t>
  </si>
  <si>
    <t>‡gvU</t>
  </si>
  <si>
    <t>e¨vsK</t>
  </si>
  <si>
    <t>bM`</t>
  </si>
  <si>
    <t>Ki I †iU</t>
  </si>
  <si>
    <t xml:space="preserve">wbeÜb Ki </t>
  </si>
  <si>
    <t>jvB‡mÝ I cviwgU wd</t>
  </si>
  <si>
    <t>m¤úwËi fvov I jvfRwbZ wd</t>
  </si>
  <si>
    <t>miKvix Aby`vb-ms¯’vcb</t>
  </si>
  <si>
    <t>miKvix Aby`vb-Dbœqb</t>
  </si>
  <si>
    <t>¯’vbxq miKvi-Dc‡Rjv cwil` Aby`vb</t>
  </si>
  <si>
    <t>Ab¨vb¨ cÖvwß</t>
  </si>
  <si>
    <t>mvaviY ms¯’vcb</t>
  </si>
  <si>
    <t>AwWU</t>
  </si>
  <si>
    <t>Ab¨vb¨</t>
  </si>
  <si>
    <t>AMÖxg</t>
  </si>
  <si>
    <t>mgvcbx †Ri Qvov †gvU LiP</t>
  </si>
  <si>
    <t>c`ex</t>
  </si>
  <si>
    <t>K| bM`/e¨vs‡Ki †jb‡`b|</t>
  </si>
  <si>
    <t>L| miKvix †UªRvix e¨vs‡Ki †jb‡`b |</t>
  </si>
  <si>
    <t>emZ evox</t>
  </si>
  <si>
    <t>e¨emv, †ckv I RxweKv</t>
  </si>
  <si>
    <t xml:space="preserve">nvU evRvi </t>
  </si>
  <si>
    <t>miKvix Aby`vb - ms¯’vcb</t>
  </si>
  <si>
    <t xml:space="preserve">‡Pqvig¨vb I m`m¨e„‡›`i fvZv </t>
  </si>
  <si>
    <t>¯’vbxq miKvi -‡Rjv cwil` Aby`vb</t>
  </si>
  <si>
    <t>¯’vbxq miKvi - Dc‡Rjv cwil` Aby`vb</t>
  </si>
  <si>
    <t>wewea- AMªxg</t>
  </si>
  <si>
    <t>miKvix</t>
  </si>
  <si>
    <t>¯’vbxq miKvi</t>
  </si>
  <si>
    <t>ms¯’vcb</t>
  </si>
  <si>
    <t>Dbœqb</t>
  </si>
  <si>
    <t>‡Rjv cwil`</t>
  </si>
  <si>
    <t>‡gvU UvKv</t>
  </si>
  <si>
    <t>wewea t</t>
  </si>
  <si>
    <t>e¨q t</t>
  </si>
  <si>
    <t>hvbevnb (gUihvb e¨ZxZ)</t>
  </si>
  <si>
    <t>cÖvwß t</t>
  </si>
  <si>
    <t xml:space="preserve">BRviv </t>
  </si>
  <si>
    <t xml:space="preserve">e¨vsK </t>
  </si>
  <si>
    <t>mgvcbx †Ri</t>
  </si>
  <si>
    <t xml:space="preserve">‡gvU UvKv </t>
  </si>
  <si>
    <t xml:space="preserve">miKvix Aby`vb - Dbœqb       </t>
  </si>
  <si>
    <t>wbR¯^ Znwej t</t>
  </si>
  <si>
    <t>Dc‡Rjv cwil`</t>
  </si>
  <si>
    <t>erm‡ii cÖviw¤¢K †Ri t</t>
  </si>
  <si>
    <t>mgvcbx †Ri t</t>
  </si>
  <si>
    <t>Dbœqb Znwej t</t>
  </si>
  <si>
    <t>g~j¨</t>
  </si>
  <si>
    <t>¯’vbxq miKvi-†Rjv cwil` Aby`vb</t>
  </si>
  <si>
    <t>ev‡RU I cÖK„Z t</t>
  </si>
  <si>
    <t>evrmwiK Avw_©K weeiYx</t>
  </si>
  <si>
    <t xml:space="preserve">wnmve msµvšÍ ¸iæZ¡¡c~Y© bxwZgvjv </t>
  </si>
  <si>
    <t xml:space="preserve">miKvix Aby`vb - f~wg n¯ÍvšÍi Ki (1%) </t>
  </si>
  <si>
    <t>miKvix Aby`vb-f‚wg n¯ÍvšÍi Ki (1%)</t>
  </si>
  <si>
    <t>Rjgnvj</t>
  </si>
  <si>
    <t>3)</t>
  </si>
  <si>
    <t>1)</t>
  </si>
  <si>
    <t>2)</t>
  </si>
  <si>
    <t>4)</t>
  </si>
  <si>
    <t>5)</t>
  </si>
  <si>
    <t>6)</t>
  </si>
  <si>
    <t>7)</t>
  </si>
  <si>
    <t>8)</t>
  </si>
  <si>
    <t>9)</t>
  </si>
  <si>
    <t>10)</t>
  </si>
  <si>
    <t>11)</t>
  </si>
  <si>
    <t>12)</t>
  </si>
  <si>
    <t>13)</t>
  </si>
  <si>
    <t>14)</t>
  </si>
  <si>
    <t>15)</t>
  </si>
  <si>
    <t>16)</t>
  </si>
  <si>
    <t>17)</t>
  </si>
  <si>
    <t>18)</t>
  </si>
  <si>
    <t>19)</t>
  </si>
  <si>
    <t>20)</t>
  </si>
  <si>
    <t>21)</t>
  </si>
  <si>
    <t>mwPe I Ab¨vb¨ Kg©Pvix‡`i †eZb I fvZv</t>
  </si>
  <si>
    <t xml:space="preserve">wbR¯^ Znwej (UvKv) </t>
  </si>
  <si>
    <t xml:space="preserve"> </t>
  </si>
  <si>
    <t xml:space="preserve">Dbœqb Znwej (UvKv)   </t>
  </si>
  <si>
    <t>‡gvU (UvKv)</t>
  </si>
  <si>
    <t>Rb¥wbeÜb wd</t>
  </si>
  <si>
    <t>GjwRwRGmwc dvÛ †diZ</t>
  </si>
  <si>
    <t>Ab¨vb¨ dvÛ †diZ</t>
  </si>
  <si>
    <t xml:space="preserve">me©‡gvU </t>
  </si>
  <si>
    <t>Dbœqb KvR t</t>
  </si>
  <si>
    <t>‡hvMv‡hvM</t>
  </si>
  <si>
    <t>¯^v¯’¨</t>
  </si>
  <si>
    <t>cvwb mieivn</t>
  </si>
  <si>
    <t>wkÿv</t>
  </si>
  <si>
    <t>cÖvK…wZK m¤ú` e¨e¯’vcbv</t>
  </si>
  <si>
    <t>K…wl Ges evRvi</t>
  </si>
  <si>
    <t>cqtwb¯‹vkb Ges eR©¨ e¨e¯’vcbv</t>
  </si>
  <si>
    <t>gvbe m¤ú` Dbœqb</t>
  </si>
  <si>
    <t>GjwRwRGmwc dvÛ †diZ nB‡Z e¨q</t>
  </si>
  <si>
    <t>Ab¨vb¨ dvÛ †diZ nB‡Z e¨q</t>
  </si>
  <si>
    <t>BDwc gwnjv m`m¨</t>
  </si>
  <si>
    <t>BDwc ‡Pqvig¨vb</t>
  </si>
  <si>
    <t xml:space="preserve">   BDwc mwPe</t>
  </si>
  <si>
    <t>GB erm‡i BDwbqb cwil‡`i Kg©KZ©v‡`i ZvwjKv t</t>
  </si>
  <si>
    <t>bvg</t>
  </si>
  <si>
    <t>.......................</t>
  </si>
  <si>
    <t>cwil‡`i cÖvwß-e¨‡qi wnmve weeibx cÖ¯‘Z Kiv n‡q‡Q wb‡gœv³ Z_¨ n‡Z t</t>
  </si>
  <si>
    <t>M| cÖvwß I e¨q h_v - (2) Kv‡Ri wewbg‡q Lv`¨ (KvweLv), (2) Ab¨vb¨ miKvix cÖwZôvb n‡Z cÖvß m¤úwË|</t>
  </si>
  <si>
    <t>(eZ©gvb erm‡ii cÖvwß weeiY I ¯§viK bs wjwL‡Z nB‡e)</t>
  </si>
  <si>
    <t>GwjwRGmwc dvÛ †diZ</t>
  </si>
  <si>
    <t xml:space="preserve">‡Pqvig¨vb I m`m¨‡`i fvZv </t>
  </si>
  <si>
    <t>Dbœqb KvR - †hvMv‡hvM</t>
  </si>
  <si>
    <t>Dbœqb KvR - ¯^v¯’¨</t>
  </si>
  <si>
    <t>Dbœqb KvR - cvwb mieivn</t>
  </si>
  <si>
    <t>Dbœqb KvR - wkÿv</t>
  </si>
  <si>
    <t>Dbœqb KvR - cÖvK…wZK m¤ú` e¨e¯’vcbv</t>
  </si>
  <si>
    <t>Dbœqb KvR-K…wl Ges evRvi</t>
  </si>
  <si>
    <t>Dbœqb KvR-cqtwb¯‹vkb Ges eR©¨ e¨e¯’vcbv</t>
  </si>
  <si>
    <t>Dbœqb KvR-gvbe m¤ú` Dbœqb</t>
  </si>
  <si>
    <t>22)</t>
  </si>
  <si>
    <t>Dbœqb KvR-Ab¨vb¨</t>
  </si>
  <si>
    <t>23)</t>
  </si>
  <si>
    <t>GjwRGmwc dvÛ †diZ nB‡Z e¨q</t>
  </si>
  <si>
    <t>24)</t>
  </si>
  <si>
    <t>25)</t>
  </si>
  <si>
    <t>wewea - Ab¨vb¨ e¨q</t>
  </si>
  <si>
    <t>26)</t>
  </si>
  <si>
    <t>27)</t>
  </si>
  <si>
    <t>f‚wg n¯ÍvšÍi Ki (1%)</t>
  </si>
  <si>
    <t>BDwc dig -8 (bZzb)</t>
  </si>
  <si>
    <t>KvweUv</t>
  </si>
  <si>
    <t>Dc‡Rjv t evNvBQwo</t>
  </si>
  <si>
    <t>†Rjv t iv½vgvwU</t>
  </si>
  <si>
    <t>we‡kl eivÏ</t>
  </si>
  <si>
    <t>we`¨yZ wej</t>
  </si>
  <si>
    <t>‡÷kbvix</t>
  </si>
  <si>
    <t>Rb¥ wbeÜb Lv‡Z e¨q</t>
  </si>
  <si>
    <t>wewea e¨q</t>
  </si>
  <si>
    <t>iv¯Ív wbg©vb I †givgZ (we‡kl eivÏ)</t>
  </si>
  <si>
    <t>`¶Zv I g~j¨vqb</t>
  </si>
  <si>
    <t>wbR¯^ t</t>
  </si>
  <si>
    <t>Dbœqb t</t>
  </si>
  <si>
    <t>iv¯Ív wbg©vY I †givgZ (GjwRGmwc)</t>
  </si>
  <si>
    <t>iv¯Ív ms¯‹vi (KvweLv)</t>
  </si>
  <si>
    <t>iv¯Ív wbg©vY (GwWwc)</t>
  </si>
  <si>
    <t>iv¯Ív ms¯‹vi (wUAvi)</t>
  </si>
  <si>
    <t>iv¯Ív wbg©vY I †givgZ (1 % )</t>
  </si>
  <si>
    <t>e· KvjfvU© wbg©vY (1 % )</t>
  </si>
  <si>
    <t>iv¯Ív wbg©vY (40 w`‡bi Kg©P‚Px)</t>
  </si>
  <si>
    <t>euva ‡givgZ (40 w`‡bi Kg©m‚Px)</t>
  </si>
  <si>
    <t>bvjv ms¯‹vi (wUAvi)</t>
  </si>
  <si>
    <t>euva wbg©vb (GwWwc)</t>
  </si>
  <si>
    <t>Rb¥ wbeÜb</t>
  </si>
  <si>
    <t>e¨vsK PvR© (1%)</t>
  </si>
  <si>
    <t xml:space="preserve">‡Pqvig¨vb  </t>
  </si>
  <si>
    <t>mwPe</t>
  </si>
  <si>
    <t>BDwc m`m¨t</t>
  </si>
  <si>
    <t>cyiyl m`m¨</t>
  </si>
  <si>
    <t xml:space="preserve">†gvevBj b¤^i I B- †gBj </t>
  </si>
  <si>
    <t>gwnjv m`m¨</t>
  </si>
  <si>
    <t>Kg©Pvix‡`i †eZb I fvZv</t>
  </si>
  <si>
    <t>U¨v· Av`v‡qi wbwg‡Ë LiP</t>
  </si>
  <si>
    <t>‡Pqvig¨vb I m`m¨‡`i fvZv</t>
  </si>
  <si>
    <t>‡Pqvig¨vb I m`m¨‡`i fvZv(f‚wg n¯ÍvšÍi 1%)</t>
  </si>
  <si>
    <t>Avc¨vqb</t>
  </si>
  <si>
    <t>hvZvqvZ</t>
  </si>
  <si>
    <t>e¨vsK PvR©</t>
  </si>
  <si>
    <t xml:space="preserve">e¨vsK my` (GjwRGmwc) </t>
  </si>
  <si>
    <t>e¨vsK PvR© (GjwRGmwc)</t>
  </si>
  <si>
    <t>KvjfvU© wbg©vY (GjwRGmwc)</t>
  </si>
  <si>
    <t>GjwRGmwc</t>
  </si>
  <si>
    <t>cwÎKv wej</t>
  </si>
  <si>
    <t xml:space="preserve">¯§viK bs t </t>
  </si>
  <si>
    <t>Dbœqb Znwe‡ji cÖvwß e¨q we‡kølY t</t>
  </si>
  <si>
    <t xml:space="preserve">‡bvU </t>
  </si>
  <si>
    <t>bs</t>
  </si>
  <si>
    <t>cÖviw¤¢K †Ri</t>
  </si>
  <si>
    <t>miKvix Aby`vb t</t>
  </si>
  <si>
    <t xml:space="preserve">f~wg n¯ÍvšÍi Ki (1%) </t>
  </si>
  <si>
    <t xml:space="preserve">ms¯’vcb </t>
  </si>
  <si>
    <t xml:space="preserve">KvweLv </t>
  </si>
  <si>
    <t xml:space="preserve">wUAvi </t>
  </si>
  <si>
    <t>AwZ `wi‡`ªi Kg©ms¯’vb</t>
  </si>
  <si>
    <t>‡Rjv cwil` Aby`vb</t>
  </si>
  <si>
    <t xml:space="preserve">Dc‡Rjv cwil` Aby`vb </t>
  </si>
  <si>
    <t xml:space="preserve">mvavib ms¯’vcb </t>
  </si>
  <si>
    <t xml:space="preserve">iv¯Ív, †hvMv‡hvM, BgviZ </t>
  </si>
  <si>
    <t xml:space="preserve">¯^v¯’¨ I m¨vwb‡Ukb </t>
  </si>
  <si>
    <t xml:space="preserve">wk¶v </t>
  </si>
  <si>
    <t xml:space="preserve">cÖvK…wZK m¤ú` e¨e¯’vcbv </t>
  </si>
  <si>
    <t xml:space="preserve">K…wl Ges evRvi </t>
  </si>
  <si>
    <t xml:space="preserve">cqtwb®‹vkb Ges eR©¨ e¨e¯’vcbv </t>
  </si>
  <si>
    <t>Ab¨vb¨ Dbœqbg~jK e¨q</t>
  </si>
  <si>
    <t xml:space="preserve">wewea-Ab¨vb¨ e¨q </t>
  </si>
  <si>
    <t>ev‡RU</t>
  </si>
  <si>
    <t xml:space="preserve">cÖK…Z </t>
  </si>
  <si>
    <t>cv_©K¨ (+/-)</t>
  </si>
  <si>
    <t>(K)</t>
  </si>
  <si>
    <t>(A)</t>
  </si>
  <si>
    <t>BRviv</t>
  </si>
  <si>
    <t>hvbevnb (†gvUihvb e¨ZxZ)</t>
  </si>
  <si>
    <t xml:space="preserve">e¨emv, †ckv I RxweKvi Dci e‡Kqv Ki </t>
  </si>
  <si>
    <t>m¤úwËi fvov jvfRwbZ wd</t>
  </si>
  <si>
    <t>Rb¥wbe›ab wd</t>
  </si>
  <si>
    <t>Ab¨vb¨ cÖvwß/e‡Kqv Ki</t>
  </si>
  <si>
    <t>(Av)</t>
  </si>
  <si>
    <t>me© ‡gvU cÖvß (A+Av)</t>
  </si>
  <si>
    <t>(L)</t>
  </si>
  <si>
    <t>Awdm iÿbv‡eÿb</t>
  </si>
  <si>
    <t>K…wl</t>
  </si>
  <si>
    <t xml:space="preserve">mgvcbx †Ri </t>
  </si>
  <si>
    <t>Dbœqb Znwej</t>
  </si>
  <si>
    <t>¯^v¯’¨ I m¨vwb‡Ukb</t>
  </si>
  <si>
    <t>iv¯Ív, ‡hvMv‡hvM, BgviZ</t>
  </si>
  <si>
    <t>wk¶v</t>
  </si>
  <si>
    <t>Ab¨vb¨ Dbœqb e¨q</t>
  </si>
  <si>
    <t>m¤úwË n¯ÍvšÍi Ki Lv‡Z cÖvß A_© Øviv M„wnZ cÖKí</t>
  </si>
  <si>
    <t>me©© ‡gvU UvKv (A+Av)</t>
  </si>
  <si>
    <t xml:space="preserve">¯’vqx m¤ú` Ges AeKvVv‡gv †iwRóvi  </t>
  </si>
  <si>
    <t>¯’vqx m¤ú`</t>
  </si>
  <si>
    <t xml:space="preserve">µwgK bs </t>
  </si>
  <si>
    <t xml:space="preserve">m¤ú‡`i bvg I Ae¯’vb </t>
  </si>
  <si>
    <t xml:space="preserve">µq/cÖvwß ZvwiL </t>
  </si>
  <si>
    <t xml:space="preserve">Znwe‡ji Drm </t>
  </si>
  <si>
    <t xml:space="preserve">me©‡kl i¶bv‡e¶‡bi ZvwiL </t>
  </si>
  <si>
    <t>me©‡kl i¶bv‡e¶‡bi e¨vwqZ A‡_©i cwigvb</t>
  </si>
  <si>
    <t>me©‡kl i¶bv‡e¶‡bi e¨vwqZ A‡_©i Drm</t>
  </si>
  <si>
    <t xml:space="preserve">ciewZ© i¶bv‡e¶‡bi ZvwiL </t>
  </si>
  <si>
    <t xml:space="preserve">gšÍe¨ </t>
  </si>
  <si>
    <t>‡Pqvi (55wU)</t>
  </si>
  <si>
    <t>Aby`vb I wbR¯^</t>
  </si>
  <si>
    <t>‡Uwej(8wU)</t>
  </si>
  <si>
    <t>wmwjs d¨vb( 7wU)</t>
  </si>
  <si>
    <t>÷xj Avjgvwi(5wU)</t>
  </si>
  <si>
    <t>Awdm mib&amp;Rvg(2wU)</t>
  </si>
  <si>
    <t>dvBj †Kwe‡bU (3wU)</t>
  </si>
  <si>
    <t>Kw¤úDUvi †mU(3wU)</t>
  </si>
  <si>
    <t>‡eÂ(8wU)</t>
  </si>
  <si>
    <t>‡µvKvwiR(36wU)</t>
  </si>
  <si>
    <t xml:space="preserve"> AvBwcGm &amp;I cÖ‡R±i (2wU)</t>
  </si>
  <si>
    <t>Awdm Rwg mn (21 kZK)</t>
  </si>
  <si>
    <t>AeKvVv‡gv :</t>
  </si>
  <si>
    <t>miKvix Aby`vb</t>
  </si>
  <si>
    <t>UxKv :</t>
  </si>
  <si>
    <t>(1)</t>
  </si>
  <si>
    <t>(2)</t>
  </si>
  <si>
    <t>WvK I Zvi</t>
  </si>
  <si>
    <t>D‡jøL¨ †h, bM` cÖvwß I cwi‡kva wnmvewU ms‡hvwRZ UxKvq D‡jø¨wLZ Avw_©K Z_¨ mnKv‡i co‡Z n‡e|</t>
  </si>
  <si>
    <t xml:space="preserve">       ¯^vÿwiZ</t>
  </si>
  <si>
    <t>¯^vÿwiZ</t>
  </si>
  <si>
    <t>†gvevBj b¤^i</t>
  </si>
  <si>
    <t>2012-2013</t>
  </si>
  <si>
    <t>me©‡gvU:</t>
  </si>
  <si>
    <t xml:space="preserve">Dc‡iv³ e¨vsK GKvD›U¸wj e¨vsK weeiYxi mwnZ ermiv‡šÍ wgj (hvnv cÖ‡hvR¨) Kiv nBqv‡Q| </t>
  </si>
  <si>
    <t xml:space="preserve"> AeKvVv‡gvi Avqy¯‹vj 1 erm‡ii AwaK bv nB‡j AšÍfy©³ nB‡e bv|</t>
  </si>
  <si>
    <t xml:space="preserve"> ¯’vqx m¤ú` ej‡Z eySvq AvmevecÎ, `vjvb BZ¨vw` ‡h¸‡jvi g~j¨ 100 UvKvi AwaK Ges ‡m¸‡jvi Avqy¯‹vj 1 erm‡ii AwaK|</t>
  </si>
  <si>
    <t>e¨envi‡hvM¨</t>
  </si>
  <si>
    <t>we‡bv`b Ki-hvÎv, bvUK I Ab¨vb¨</t>
  </si>
  <si>
    <t>we‡bv`bgyjK Abyóvb</t>
  </si>
  <si>
    <t>‡dwi NvU</t>
  </si>
  <si>
    <t>‡Lvqvi</t>
  </si>
  <si>
    <t>(¯§viK bs :)</t>
  </si>
  <si>
    <t>AwZ `wi‡`ªi Kg©m~Px 1g ch©vq</t>
  </si>
  <si>
    <t>AwZ `wi‡`ªi Kg©m~Px 2q ch©vq</t>
  </si>
  <si>
    <t xml:space="preserve">KvweUv 1g ch©vq </t>
  </si>
  <si>
    <t>KvweUv 2q ch©vq</t>
  </si>
  <si>
    <t>e¨vsK my` cÖvwß - wbR¯^</t>
  </si>
  <si>
    <t>mb` wd</t>
  </si>
  <si>
    <t>Mªvg Av`vjZ</t>
  </si>
  <si>
    <t>bM` Rgv (fywg n¯ÍvšÍi Ki 1 %)</t>
  </si>
  <si>
    <t>bM` Rgv GjwRGmwc</t>
  </si>
  <si>
    <t>‡gvU:</t>
  </si>
  <si>
    <t>D‡`¨v³vi ‡eZb</t>
  </si>
  <si>
    <t>MÖvg cywj‡ki †eZb</t>
  </si>
  <si>
    <t>MÖvg cywj‡ki †eZb (1%)</t>
  </si>
  <si>
    <t>iv¯Ív wbg©vY I †givgZ</t>
  </si>
  <si>
    <t>KvjfvU© wbg©vY</t>
  </si>
  <si>
    <t xml:space="preserve">iv¯Ív ms¯‹vi </t>
  </si>
  <si>
    <t>wUAvi</t>
  </si>
  <si>
    <t>KvweLv</t>
  </si>
  <si>
    <t>wbR¯^ Znwej</t>
  </si>
  <si>
    <t>K)</t>
  </si>
  <si>
    <t>L)</t>
  </si>
  <si>
    <t>Z_¨ †mev †K‡›`ªi miÄvg</t>
  </si>
  <si>
    <t>e‡Kqv U¨v· cÖ`vb</t>
  </si>
  <si>
    <t>MvBW Iqvj  (f‚wg n¯ÍvšÍi 1%)</t>
  </si>
  <si>
    <t>Bdwci `iRv Rbvjv †givgZ</t>
  </si>
  <si>
    <t>f¨vU cÖ`vb(f‚wg n¯ÍvšÍi 1%)</t>
  </si>
  <si>
    <t>f¨vU cÖ`vb(GjwRGmwc)</t>
  </si>
  <si>
    <t>‡gvevBj</t>
  </si>
  <si>
    <t>euva ‡givgZ (GjwRGmwc)</t>
  </si>
  <si>
    <t xml:space="preserve">wbR¯^ </t>
  </si>
  <si>
    <t>wbR¯^</t>
  </si>
  <si>
    <t>f¨vU U¨v·</t>
  </si>
  <si>
    <t>Ki  e¨q</t>
  </si>
  <si>
    <t>&amp;Dc‡Rjv t nvUnvRvix, †Rjv t PUªMÖvg|</t>
  </si>
  <si>
    <t>‡givgZ</t>
  </si>
  <si>
    <t>B›Uvi‡bU</t>
  </si>
  <si>
    <t>wewea Abyôvb</t>
  </si>
  <si>
    <t>&amp;Aby`vb</t>
  </si>
  <si>
    <t xml:space="preserve"> f‚wg n¯ÍvšÍi 1%</t>
  </si>
  <si>
    <t>wUAvi 2q ch©vq</t>
  </si>
  <si>
    <t>wU Avi</t>
  </si>
  <si>
    <t xml:space="preserve">AwZ `wi‡`ªi Kg©m~Px </t>
  </si>
  <si>
    <t>we`¨vjq</t>
  </si>
  <si>
    <t>gv`ªvmv</t>
  </si>
  <si>
    <t>we`¨vjq- (f‚wg n¯ÍvšÍi 1%)</t>
  </si>
  <si>
    <t>BDwc feb wbg„vY 1%</t>
  </si>
  <si>
    <t>&amp;Iqvwik mb`</t>
  </si>
  <si>
    <t>01bs dinv`vev` BDwbqb cwil` (Gj wR wW AvB wW bs- 4153741)</t>
  </si>
  <si>
    <t>‡Q‡bvqviv †eMg</t>
  </si>
  <si>
    <t>‡gv: bvwQi DwÏb</t>
  </si>
  <si>
    <t>Rb¥ wbeÜb WvUv Gw›Uª</t>
  </si>
  <si>
    <t>Rb¥ wbeÜb Lv‡Z &amp;AbjvBb e¨q</t>
  </si>
  <si>
    <t>GjwRGmwc (RbZv e¨vsK-996)</t>
  </si>
  <si>
    <t>wbR¯^ Znwej (K…wl e¨vsK  -100)</t>
  </si>
  <si>
    <t>Rb¥ wbeÜb Lv‡Z &amp;AbjvBb e¨q(f‚wg n¯ÍvšÍi 1%)</t>
  </si>
  <si>
    <t>iv¯Ív ms¯‹vi (KvweUv)</t>
  </si>
  <si>
    <t xml:space="preserve">KvweLv 2q ch©vq </t>
  </si>
  <si>
    <t>gw›`i Dbœqb(wU Avi)</t>
  </si>
  <si>
    <t>01816344512</t>
  </si>
  <si>
    <t>01813401737</t>
  </si>
  <si>
    <t>Rb¥wbe›ab (K…wl e¨vsK -167)</t>
  </si>
  <si>
    <t>ZvwiL t 05-01-2016 Bs</t>
  </si>
  <si>
    <t>A_© ermi 2015-2016</t>
  </si>
  <si>
    <t xml:space="preserve">2015-2016  (UvKv) </t>
  </si>
  <si>
    <t xml:space="preserve">2014-2015       (UvKv) </t>
  </si>
  <si>
    <t xml:space="preserve">`¶Zv I g~j¨vqb </t>
  </si>
  <si>
    <t xml:space="preserve">GjwRGmwc 1g wKw¯Z </t>
  </si>
  <si>
    <t xml:space="preserve">1g wKw¯Í  </t>
  </si>
  <si>
    <t xml:space="preserve">2q wKw¯Í  </t>
  </si>
  <si>
    <t xml:space="preserve">3q wKw¯Í  </t>
  </si>
  <si>
    <t>f‚wg n¯ÍvšÍi 1%</t>
  </si>
  <si>
    <t>GjwRGmwc (‡mvbvjx e¨vsK- 3043)</t>
  </si>
  <si>
    <t>f‚wg n¯ÍvšÍi Ki (1%) (RbZv e¨vsK-1517)</t>
  </si>
  <si>
    <t>Awdm LiP</t>
  </si>
  <si>
    <t>Kwgkb</t>
  </si>
  <si>
    <t>kÿv</t>
  </si>
  <si>
    <t>2015-2016</t>
  </si>
  <si>
    <t>cwienb</t>
  </si>
  <si>
    <t>‡gvt Bw`ªQ wgqv ZvjyK`vi</t>
  </si>
  <si>
    <t>‡gvt †ejvj DwÏb †Pšayix</t>
  </si>
  <si>
    <t>‡gvt ev`kv Avjg KgvÛvi</t>
  </si>
  <si>
    <t>‡gvt wmivRyj Bmjvg ‡Pšayix</t>
  </si>
  <si>
    <t>‡gvt Bw`ªm wgqv</t>
  </si>
  <si>
    <t>‡gvt Avjx AvKei</t>
  </si>
  <si>
    <t>‡gvt wgjøvvZ †nv‡mb</t>
  </si>
  <si>
    <t>‡gvt Rûi Avng`</t>
  </si>
  <si>
    <t>‡gvnv¤§` Djøvn</t>
  </si>
  <si>
    <t>nvwQbv †eMg</t>
  </si>
  <si>
    <t>BmgZ Aviv †eMg</t>
  </si>
  <si>
    <t>AwZ `wi`ª -51.01.1537.000.96.032.15-104 ZvwiL:29-10-2015</t>
  </si>
  <si>
    <t>AwZ `wi`ª -51.01.1537.000.96.032.16-491 ZvwiL:15-03-2016</t>
  </si>
  <si>
    <t>wUAvi-51.01.1537.0000.41.02.15-116, ZvwiL:29-11-15</t>
  </si>
  <si>
    <t>wUAvi-51.01.1537.0000.41.02.16-644, ZvwiL:25-04-2016</t>
  </si>
  <si>
    <t>KvweLv t51.01.1537.00000.41.02.15-632,ZvwiL:16-11-2016</t>
  </si>
  <si>
    <t>‡gvt Ievq`yj AvKei</t>
  </si>
  <si>
    <t>01845690975</t>
  </si>
  <si>
    <t>01819416763</t>
  </si>
  <si>
    <t>018178419694</t>
  </si>
  <si>
    <t>01820424170</t>
  </si>
  <si>
    <t>01819959540</t>
  </si>
  <si>
    <t>01815858755</t>
  </si>
  <si>
    <t>01819847937</t>
  </si>
  <si>
    <t>01819548747</t>
  </si>
  <si>
    <t>01813283589</t>
  </si>
  <si>
    <t>01819358902</t>
  </si>
  <si>
    <t>01818008065</t>
  </si>
  <si>
    <t>01883343905</t>
  </si>
  <si>
    <t>wUAvi 1g ch©vq ( cÖwZ Ub 34481 UvKv `‡I 13  Ub Pvj I 310000 UvKv )</t>
  </si>
  <si>
    <t>KvweLv 1g ch©vq (cÖwZ Ub 34481 UvKv 08 Ub Pvj)</t>
  </si>
  <si>
    <t xml:space="preserve">GjwRGmwc 2q wKw¯Z </t>
  </si>
  <si>
    <t>A_© ermi 2016-2017</t>
  </si>
  <si>
    <t>cye©eZx A_© ermi 2015-2016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</si>
</sst>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৳&quot;\ #,##0;&quot;৳&quot;\ \-#,##0"/>
    <numFmt numFmtId="165" formatCode="&quot;৳&quot;\ #,##0;[Red]&quot;৳&quot;\ \-#,##0"/>
    <numFmt numFmtId="166" formatCode="&quot;৳&quot;\ #,##0.00;&quot;৳&quot;\ \-#,##0.00"/>
    <numFmt numFmtId="167" formatCode="&quot;৳&quot;\ #,##0.00;[Red]&quot;৳&quot;\ \-#,##0.00"/>
    <numFmt numFmtId="168" formatCode="_ &quot;৳&quot;\ * #,##0_ ;_ &quot;৳&quot;\ * \-#,##0_ ;_ &quot;৳&quot;\ * &quot;-&quot;_ ;_ @_ "/>
    <numFmt numFmtId="169" formatCode="_ * #,##0_ ;_ * \-#,##0_ ;_ * &quot;-&quot;_ ;_ @_ "/>
    <numFmt numFmtId="170" formatCode="_ &quot;৳&quot;\ * #,##0.00_ ;_ &quot;৳&quot;\ * \-#,##0.00_ ;_ &quot;৳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_(* #,##0.0_);_(* \(#,##0.0\);_(* &quot;-&quot;??_);_(@_)"/>
    <numFmt numFmtId="176" formatCode="_(* #,##0_);_(* \(#,##0\);_(* &quot;-&quot;??_);_(@_)"/>
    <numFmt numFmtId="177" formatCode="[$-409]dddd\,\ mmmm\ dd\,\ yyyy"/>
    <numFmt numFmtId="178" formatCode="[$€-2]\ #,##0.00_);[Red]\([$€-2]\ #,##0.00\)"/>
    <numFmt numFmtId="179" formatCode="0.0"/>
    <numFmt numFmtId="180" formatCode="_(* #,##0.000_);_(* \(#,##0.000\);_(* &quot;-&quot;??_);_(@_)"/>
    <numFmt numFmtId="181" formatCode="_(* #,##0.0000_);_(* \(#,##0.0000\);_(* &quot;-&quot;??_);_(@_)"/>
    <numFmt numFmtId="182" formatCode="[$-409]h:mm:ss\ AM/PM"/>
  </numFmts>
  <fonts count="42">
    <font>
      <sz val="10"/>
      <name val="Arial"/>
      <family val="0"/>
    </font>
    <font>
      <sz val="12"/>
      <name val="Times New Roman"/>
      <family val="1"/>
    </font>
    <font>
      <sz val="12"/>
      <name val="SutonnyMJ"/>
      <family val="0"/>
    </font>
    <font>
      <u val="single"/>
      <sz val="12"/>
      <name val="SutonnyMJ"/>
      <family val="0"/>
    </font>
    <font>
      <b/>
      <sz val="12"/>
      <name val="SutonnyMJ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SutonnyMJ"/>
      <family val="0"/>
    </font>
    <font>
      <b/>
      <u val="single"/>
      <sz val="12"/>
      <name val="SutonnyMJ"/>
      <family val="0"/>
    </font>
    <font>
      <sz val="14"/>
      <name val="SutonnyMJ"/>
      <family val="0"/>
    </font>
    <font>
      <sz val="12"/>
      <color indexed="8"/>
      <name val="SutonnyMJ"/>
      <family val="0"/>
    </font>
    <font>
      <b/>
      <sz val="14"/>
      <color indexed="8"/>
      <name val="SutonnyMJ"/>
      <family val="0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SutonnyMJ"/>
      <family val="0"/>
    </font>
    <font>
      <sz val="12"/>
      <name val="Arial"/>
      <family val="2"/>
    </font>
    <font>
      <sz val="11"/>
      <color indexed="8"/>
      <name val="Calibri"/>
      <family val="2"/>
    </font>
    <font>
      <u val="singleAccounting"/>
      <sz val="12"/>
      <name val="SutonnyMJ"/>
      <family val="0"/>
    </font>
    <font>
      <b/>
      <u val="singleAccounting"/>
      <sz val="12"/>
      <name val="SutonnyMJ"/>
      <family val="0"/>
    </font>
    <font>
      <b/>
      <u val="single"/>
      <sz val="14"/>
      <name val="SutonnyMJ"/>
      <family val="0"/>
    </font>
    <font>
      <b/>
      <sz val="10"/>
      <name val="Arial"/>
      <family val="2"/>
    </font>
    <font>
      <sz val="11"/>
      <color indexed="8"/>
      <name val="SutonnyMJ"/>
      <family val="0"/>
    </font>
    <font>
      <sz val="12"/>
      <color indexed="9"/>
      <name val="SutonnyMJ"/>
      <family val="0"/>
    </font>
    <font>
      <sz val="8"/>
      <name val="Arial"/>
      <family val="2"/>
    </font>
    <font>
      <sz val="12"/>
      <color indexed="12"/>
      <name val="Arial"/>
      <family val="2"/>
    </font>
    <font>
      <b/>
      <u val="single"/>
      <sz val="16"/>
      <name val="SutonnyMJ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 style="hair"/>
      <top>
        <color indexed="63"/>
      </top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3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7" borderId="1" applyNumberFormat="0" applyAlignment="0" applyProtection="0"/>
    <xf numFmtId="0" fontId="36" fillId="0" borderId="6" applyNumberFormat="0" applyFill="0" applyAlignment="0" applyProtection="0"/>
    <xf numFmtId="0" fontId="37" fillId="22" borderId="0" applyNumberFormat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38" fillId="20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24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176" fontId="2" fillId="0" borderId="0" xfId="42" applyNumberFormat="1" applyFont="1" applyFill="1" applyAlignment="1" applyProtection="1">
      <alignment/>
      <protection locked="0"/>
    </xf>
    <xf numFmtId="176" fontId="2" fillId="0" borderId="0" xfId="42" applyNumberFormat="1" applyFont="1" applyFill="1" applyBorder="1" applyAlignment="1" applyProtection="1">
      <alignment horizontal="center" vertical="top" wrapText="1"/>
      <protection locked="0"/>
    </xf>
    <xf numFmtId="176" fontId="2" fillId="0" borderId="0" xfId="42" applyNumberFormat="1" applyFont="1" applyFill="1" applyAlignment="1">
      <alignment vertical="top" wrapText="1"/>
    </xf>
    <xf numFmtId="176" fontId="2" fillId="0" borderId="0" xfId="42" applyNumberFormat="1" applyFont="1" applyFill="1" applyAlignment="1" applyProtection="1">
      <alignment horizontal="center" vertical="top" wrapText="1"/>
      <protection locked="0"/>
    </xf>
    <xf numFmtId="176" fontId="2" fillId="0" borderId="0" xfId="42" applyNumberFormat="1" applyFont="1" applyFill="1" applyAlignment="1" applyProtection="1">
      <alignment vertical="top" wrapText="1"/>
      <protection locked="0"/>
    </xf>
    <xf numFmtId="176" fontId="2" fillId="0" borderId="0" xfId="42" applyNumberFormat="1" applyFont="1" applyFill="1" applyBorder="1" applyAlignment="1" applyProtection="1">
      <alignment vertical="top" wrapText="1"/>
      <protection locked="0"/>
    </xf>
    <xf numFmtId="176" fontId="2" fillId="0" borderId="10" xfId="42" applyNumberFormat="1" applyFont="1" applyFill="1" applyBorder="1" applyAlignment="1">
      <alignment vertical="top" wrapText="1"/>
    </xf>
    <xf numFmtId="176" fontId="2" fillId="0" borderId="0" xfId="42" applyNumberFormat="1" applyFont="1" applyFill="1" applyBorder="1" applyAlignment="1">
      <alignment vertical="top" wrapText="1"/>
    </xf>
    <xf numFmtId="176" fontId="2" fillId="0" borderId="10" xfId="42" applyNumberFormat="1" applyFont="1" applyFill="1" applyBorder="1" applyAlignment="1">
      <alignment/>
    </xf>
    <xf numFmtId="176" fontId="2" fillId="0" borderId="0" xfId="42" applyNumberFormat="1" applyFont="1" applyFill="1" applyBorder="1" applyAlignment="1">
      <alignment/>
    </xf>
    <xf numFmtId="176" fontId="2" fillId="0" borderId="0" xfId="42" applyNumberFormat="1" applyFont="1" applyFill="1" applyAlignment="1">
      <alignment horizontal="center" vertical="top" wrapText="1"/>
    </xf>
    <xf numFmtId="176" fontId="2" fillId="0" borderId="0" xfId="42" applyNumberFormat="1" applyFont="1" applyFill="1" applyAlignment="1">
      <alignment/>
    </xf>
    <xf numFmtId="176" fontId="2" fillId="0" borderId="0" xfId="42" applyNumberFormat="1" applyFont="1" applyFill="1" applyAlignment="1" applyProtection="1">
      <alignment horizontal="center" vertical="top" wrapText="1"/>
      <protection/>
    </xf>
    <xf numFmtId="176" fontId="2" fillId="0" borderId="0" xfId="42" applyNumberFormat="1" applyFont="1" applyFill="1" applyBorder="1" applyAlignment="1" applyProtection="1">
      <alignment vertical="top" wrapText="1"/>
      <protection/>
    </xf>
    <xf numFmtId="176" fontId="8" fillId="0" borderId="0" xfId="42" applyNumberFormat="1" applyFont="1" applyFill="1" applyBorder="1" applyAlignment="1">
      <alignment horizontal="center" vertical="top" wrapText="1"/>
    </xf>
    <xf numFmtId="176" fontId="2" fillId="0" borderId="0" xfId="42" applyNumberFormat="1" applyFont="1" applyFill="1" applyAlignment="1" applyProtection="1">
      <alignment vertical="top" wrapText="1"/>
      <protection/>
    </xf>
    <xf numFmtId="176" fontId="2" fillId="0" borderId="0" xfId="42" applyNumberFormat="1" applyFont="1" applyFill="1" applyBorder="1" applyAlignment="1" applyProtection="1">
      <alignment/>
      <protection/>
    </xf>
    <xf numFmtId="0" fontId="2" fillId="0" borderId="0" xfId="0" applyFont="1" applyFill="1" applyAlignment="1">
      <alignment/>
    </xf>
    <xf numFmtId="0" fontId="4" fillId="0" borderId="0" xfId="0" applyFont="1" applyFill="1" applyBorder="1" applyAlignment="1" applyProtection="1">
      <alignment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top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vertical="top" wrapText="1"/>
    </xf>
    <xf numFmtId="0" fontId="4" fillId="0" borderId="0" xfId="0" applyFont="1" applyFill="1" applyAlignment="1" applyProtection="1">
      <alignment vertical="top"/>
      <protection locked="0"/>
    </xf>
    <xf numFmtId="0" fontId="2" fillId="0" borderId="0" xfId="0" applyFont="1" applyFill="1" applyAlignment="1" applyProtection="1">
      <alignment horizontal="left" vertical="top" wrapText="1"/>
      <protection locked="0"/>
    </xf>
    <xf numFmtId="0" fontId="2" fillId="0" borderId="0" xfId="0" applyFont="1" applyFill="1" applyAlignment="1" applyProtection="1">
      <alignment vertical="top"/>
      <protection locked="0"/>
    </xf>
    <xf numFmtId="0" fontId="4" fillId="0" borderId="0" xfId="0" applyFont="1" applyFill="1" applyAlignment="1">
      <alignment vertical="top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4" fillId="0" borderId="11" xfId="0" applyFont="1" applyFill="1" applyBorder="1" applyAlignment="1" applyProtection="1">
      <alignment vertical="top" wrapText="1"/>
      <protection locked="0"/>
    </xf>
    <xf numFmtId="0" fontId="2" fillId="0" borderId="11" xfId="0" applyFont="1" applyFill="1" applyBorder="1" applyAlignment="1" applyProtection="1">
      <alignment vertical="top" wrapText="1"/>
      <protection locked="0"/>
    </xf>
    <xf numFmtId="176" fontId="2" fillId="0" borderId="11" xfId="42" applyNumberFormat="1" applyFont="1" applyFill="1" applyBorder="1" applyAlignment="1" applyProtection="1">
      <alignment horizontal="center" vertical="top" wrapText="1"/>
      <protection/>
    </xf>
    <xf numFmtId="176" fontId="2" fillId="0" borderId="11" xfId="42" applyNumberFormat="1" applyFont="1" applyFill="1" applyBorder="1" applyAlignment="1" applyProtection="1">
      <alignment horizontal="center" vertical="top" wrapText="1"/>
      <protection locked="0"/>
    </xf>
    <xf numFmtId="0" fontId="2" fillId="0" borderId="11" xfId="0" applyFont="1" applyFill="1" applyBorder="1" applyAlignment="1" applyProtection="1">
      <alignment horizontal="center" vertical="top" wrapText="1"/>
      <protection locked="0"/>
    </xf>
    <xf numFmtId="176" fontId="4" fillId="0" borderId="11" xfId="42" applyNumberFormat="1" applyFont="1" applyFill="1" applyBorder="1" applyAlignment="1" applyProtection="1">
      <alignment horizontal="center" vertical="top" wrapText="1"/>
      <protection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 applyProtection="1">
      <alignment horizontal="center" vertical="top" wrapText="1"/>
      <protection locked="0"/>
    </xf>
    <xf numFmtId="176" fontId="4" fillId="0" borderId="12" xfId="42" applyNumberFormat="1" applyFont="1" applyFill="1" applyBorder="1" applyAlignment="1" applyProtection="1">
      <alignment horizontal="center" vertical="top" wrapText="1"/>
      <protection/>
    </xf>
    <xf numFmtId="0" fontId="4" fillId="0" borderId="12" xfId="0" applyFont="1" applyFill="1" applyBorder="1" applyAlignment="1" applyProtection="1">
      <alignment vertical="top" wrapText="1"/>
      <protection locked="0"/>
    </xf>
    <xf numFmtId="0" fontId="4" fillId="0" borderId="0" xfId="0" applyFont="1" applyFill="1" applyBorder="1" applyAlignment="1" applyProtection="1">
      <alignment horizontal="center" vertical="top"/>
      <protection locked="0"/>
    </xf>
    <xf numFmtId="176" fontId="2" fillId="0" borderId="10" xfId="42" applyNumberFormat="1" applyFont="1" applyFill="1" applyBorder="1" applyAlignment="1" applyProtection="1">
      <alignment horizontal="center" vertical="top" wrapText="1"/>
      <protection locked="0"/>
    </xf>
    <xf numFmtId="176" fontId="2" fillId="0" borderId="0" xfId="0" applyNumberFormat="1" applyFont="1" applyFill="1" applyAlignment="1">
      <alignment/>
    </xf>
    <xf numFmtId="0" fontId="15" fillId="0" borderId="0" xfId="0" applyFont="1" applyFill="1" applyBorder="1" applyAlignment="1" applyProtection="1">
      <alignment vertical="top" wrapText="1"/>
      <protection locked="0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22" fillId="0" borderId="0" xfId="0" applyFont="1" applyFill="1" applyAlignment="1">
      <alignment/>
    </xf>
    <xf numFmtId="0" fontId="4" fillId="0" borderId="0" xfId="0" applyFont="1" applyFill="1" applyBorder="1" applyAlignment="1" applyProtection="1">
      <alignment vertical="top"/>
      <protection locked="0"/>
    </xf>
    <xf numFmtId="0" fontId="8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 wrapText="1"/>
    </xf>
    <xf numFmtId="176" fontId="2" fillId="0" borderId="0" xfId="42" applyNumberFormat="1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vertical="top" wrapText="1"/>
      <protection locked="0"/>
    </xf>
    <xf numFmtId="176" fontId="2" fillId="0" borderId="13" xfId="42" applyNumberFormat="1" applyFont="1" applyFill="1" applyBorder="1" applyAlignment="1" applyProtection="1">
      <alignment horizontal="center" vertical="top" wrapText="1"/>
      <protection locked="0"/>
    </xf>
    <xf numFmtId="176" fontId="2" fillId="0" borderId="13" xfId="42" applyNumberFormat="1" applyFont="1" applyFill="1" applyBorder="1" applyAlignment="1" applyProtection="1">
      <alignment horizontal="center" vertical="top" wrapText="1"/>
      <protection/>
    </xf>
    <xf numFmtId="176" fontId="2" fillId="0" borderId="14" xfId="42" applyNumberFormat="1" applyFont="1" applyFill="1" applyBorder="1" applyAlignment="1" applyProtection="1">
      <alignment horizontal="center" vertical="top" wrapText="1"/>
      <protection locked="0"/>
    </xf>
    <xf numFmtId="176" fontId="2" fillId="0" borderId="14" xfId="42" applyNumberFormat="1" applyFont="1" applyFill="1" applyBorder="1" applyAlignment="1" applyProtection="1">
      <alignment horizontal="center" vertical="top" wrapText="1"/>
      <protection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2" fillId="0" borderId="14" xfId="0" applyFont="1" applyFill="1" applyBorder="1" applyAlignment="1" applyProtection="1">
      <alignment vertical="top" wrapText="1"/>
      <protection locked="0"/>
    </xf>
    <xf numFmtId="176" fontId="2" fillId="0" borderId="0" xfId="42" applyNumberFormat="1" applyFont="1" applyFill="1" applyBorder="1" applyAlignment="1">
      <alignment horizontal="center" vertical="top" wrapText="1"/>
    </xf>
    <xf numFmtId="176" fontId="2" fillId="0" borderId="15" xfId="42" applyNumberFormat="1" applyFont="1" applyFill="1" applyBorder="1" applyAlignment="1">
      <alignment horizontal="center" wrapText="1"/>
    </xf>
    <xf numFmtId="176" fontId="2" fillId="0" borderId="15" xfId="42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176" fontId="4" fillId="0" borderId="0" xfId="42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>
      <alignment horizontal="left" vertical="top" wrapText="1"/>
    </xf>
    <xf numFmtId="176" fontId="2" fillId="0" borderId="10" xfId="42" applyNumberFormat="1" applyFont="1" applyFill="1" applyBorder="1" applyAlignment="1">
      <alignment horizontal="center"/>
    </xf>
    <xf numFmtId="0" fontId="2" fillId="0" borderId="0" xfId="0" applyFont="1" applyFill="1" applyAlignment="1">
      <alignment vertical="center" wrapText="1"/>
    </xf>
    <xf numFmtId="176" fontId="17" fillId="0" borderId="0" xfId="42" applyNumberFormat="1" applyFont="1" applyFill="1" applyAlignment="1">
      <alignment/>
    </xf>
    <xf numFmtId="176" fontId="18" fillId="0" borderId="0" xfId="42" applyNumberFormat="1" applyFont="1" applyFill="1" applyAlignment="1">
      <alignment horizontal="center" vertical="top" wrapText="1"/>
    </xf>
    <xf numFmtId="0" fontId="2" fillId="0" borderId="0" xfId="0" applyFont="1" applyFill="1" applyAlignment="1">
      <alignment horizontal="right" vertical="center"/>
    </xf>
    <xf numFmtId="0" fontId="8" fillId="0" borderId="0" xfId="0" applyFont="1" applyFill="1" applyAlignment="1">
      <alignment vertical="top"/>
    </xf>
    <xf numFmtId="176" fontId="2" fillId="0" borderId="16" xfId="42" applyNumberFormat="1" applyFont="1" applyFill="1" applyBorder="1" applyAlignment="1" applyProtection="1">
      <alignment horizontal="center" vertical="center" wrapText="1"/>
      <protection locked="0"/>
    </xf>
    <xf numFmtId="176" fontId="2" fillId="0" borderId="17" xfId="42" applyNumberFormat="1" applyFont="1" applyFill="1" applyBorder="1" applyAlignment="1" applyProtection="1">
      <alignment horizontal="center" vertical="center" wrapText="1"/>
      <protection locked="0"/>
    </xf>
    <xf numFmtId="176" fontId="2" fillId="0" borderId="0" xfId="42" applyNumberFormat="1" applyFont="1" applyFill="1" applyAlignment="1" applyProtection="1">
      <alignment vertical="center"/>
      <protection locked="0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176" fontId="2" fillId="0" borderId="11" xfId="42" applyNumberFormat="1" applyFont="1" applyFill="1" applyBorder="1" applyAlignment="1" applyProtection="1">
      <alignment vertical="top" wrapText="1"/>
      <protection locked="0"/>
    </xf>
    <xf numFmtId="176" fontId="2" fillId="0" borderId="11" xfId="42" applyNumberFormat="1" applyFont="1" applyFill="1" applyBorder="1" applyAlignment="1" applyProtection="1">
      <alignment vertical="top" wrapText="1"/>
      <protection/>
    </xf>
    <xf numFmtId="0" fontId="10" fillId="0" borderId="0" xfId="0" applyFont="1" applyFill="1" applyAlignment="1">
      <alignment horizontal="left" vertical="center" wrapText="1"/>
    </xf>
    <xf numFmtId="43" fontId="12" fillId="0" borderId="0" xfId="42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vertical="center"/>
    </xf>
    <xf numFmtId="43" fontId="14" fillId="0" borderId="19" xfId="42" applyFont="1" applyFill="1" applyBorder="1" applyAlignment="1">
      <alignment horizontal="center" vertical="center" wrapText="1"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21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left" vertical="center" wrapText="1"/>
    </xf>
    <xf numFmtId="43" fontId="13" fillId="0" borderId="22" xfId="42" applyFont="1" applyFill="1" applyBorder="1" applyAlignment="1">
      <alignment vertical="center"/>
    </xf>
    <xf numFmtId="0" fontId="13" fillId="0" borderId="22" xfId="0" applyFont="1" applyFill="1" applyBorder="1" applyAlignment="1" applyProtection="1">
      <alignment vertical="center"/>
      <protection/>
    </xf>
    <xf numFmtId="0" fontId="13" fillId="0" borderId="22" xfId="0" applyFont="1" applyFill="1" applyBorder="1" applyAlignment="1">
      <alignment vertical="center"/>
    </xf>
    <xf numFmtId="43" fontId="10" fillId="0" borderId="16" xfId="42" applyFont="1" applyFill="1" applyBorder="1" applyAlignment="1">
      <alignment horizontal="center" vertical="center" wrapText="1"/>
    </xf>
    <xf numFmtId="0" fontId="10" fillId="0" borderId="16" xfId="0" applyFont="1" applyFill="1" applyBorder="1" applyAlignment="1" applyProtection="1">
      <alignment horizontal="center" vertical="center" wrapText="1"/>
      <protection/>
    </xf>
    <xf numFmtId="0" fontId="10" fillId="0" borderId="16" xfId="0" applyFont="1" applyFill="1" applyBorder="1" applyAlignment="1">
      <alignment horizontal="center" vertical="center" wrapText="1"/>
    </xf>
    <xf numFmtId="0" fontId="13" fillId="0" borderId="0" xfId="0" applyFont="1" applyFill="1" applyAlignment="1" applyProtection="1">
      <alignment vertical="center"/>
      <protection locked="0"/>
    </xf>
    <xf numFmtId="0" fontId="10" fillId="0" borderId="16" xfId="0" applyFont="1" applyFill="1" applyBorder="1" applyAlignment="1" applyProtection="1">
      <alignment horizontal="center" vertical="center" wrapText="1"/>
      <protection locked="0"/>
    </xf>
    <xf numFmtId="0" fontId="10" fillId="0" borderId="16" xfId="0" applyFont="1" applyFill="1" applyBorder="1" applyAlignment="1" applyProtection="1">
      <alignment horizontal="left" vertical="center" wrapText="1"/>
      <protection locked="0"/>
    </xf>
    <xf numFmtId="43" fontId="10" fillId="0" borderId="16" xfId="42" applyFont="1" applyFill="1" applyBorder="1" applyAlignment="1" applyProtection="1">
      <alignment horizontal="center" vertical="center" wrapText="1"/>
      <protection locked="0"/>
    </xf>
    <xf numFmtId="176" fontId="10" fillId="0" borderId="16" xfId="42" applyNumberFormat="1" applyFont="1" applyFill="1" applyBorder="1" applyAlignment="1" applyProtection="1">
      <alignment horizontal="center" vertical="center" wrapText="1"/>
      <protection/>
    </xf>
    <xf numFmtId="176" fontId="10" fillId="0" borderId="16" xfId="42" applyNumberFormat="1" applyFont="1" applyFill="1" applyBorder="1" applyAlignment="1">
      <alignment horizontal="center" vertical="center" wrapText="1"/>
    </xf>
    <xf numFmtId="176" fontId="10" fillId="0" borderId="16" xfId="42" applyNumberFormat="1" applyFont="1" applyFill="1" applyBorder="1" applyAlignment="1" applyProtection="1">
      <alignment horizontal="center" vertical="center" wrapText="1"/>
      <protection locked="0"/>
    </xf>
    <xf numFmtId="176" fontId="2" fillId="0" borderId="16" xfId="42" applyNumberFormat="1" applyFont="1" applyFill="1" applyBorder="1" applyAlignment="1" applyProtection="1">
      <alignment horizontal="center" vertical="center" wrapText="1"/>
      <protection/>
    </xf>
    <xf numFmtId="0" fontId="10" fillId="0" borderId="17" xfId="0" applyFont="1" applyFill="1" applyBorder="1" applyAlignment="1" applyProtection="1">
      <alignment horizontal="left" vertical="center" wrapText="1"/>
      <protection locked="0"/>
    </xf>
    <xf numFmtId="176" fontId="10" fillId="0" borderId="17" xfId="42" applyNumberFormat="1" applyFont="1" applyFill="1" applyBorder="1" applyAlignment="1" applyProtection="1">
      <alignment horizontal="center" vertical="center" wrapText="1"/>
      <protection locked="0"/>
    </xf>
    <xf numFmtId="176" fontId="10" fillId="0" borderId="17" xfId="42" applyNumberFormat="1" applyFont="1" applyFill="1" applyBorder="1" applyAlignment="1" applyProtection="1">
      <alignment horizontal="center" vertical="center" wrapText="1"/>
      <protection/>
    </xf>
    <xf numFmtId="0" fontId="10" fillId="0" borderId="18" xfId="0" applyFont="1" applyFill="1" applyBorder="1" applyAlignment="1" applyProtection="1">
      <alignment horizontal="center" vertical="center" wrapText="1"/>
      <protection locked="0"/>
    </xf>
    <xf numFmtId="176" fontId="10" fillId="0" borderId="0" xfId="42" applyNumberFormat="1" applyFont="1" applyFill="1" applyBorder="1" applyAlignment="1" applyProtection="1">
      <alignment horizontal="center" vertical="center" wrapText="1"/>
      <protection/>
    </xf>
    <xf numFmtId="0" fontId="10" fillId="0" borderId="18" xfId="0" applyFont="1" applyFill="1" applyBorder="1" applyAlignment="1">
      <alignment horizontal="left" vertical="center" wrapText="1"/>
    </xf>
    <xf numFmtId="176" fontId="14" fillId="0" borderId="12" xfId="42" applyNumberFormat="1" applyFont="1" applyFill="1" applyBorder="1" applyAlignment="1" applyProtection="1">
      <alignment horizontal="center" vertical="center" wrapText="1"/>
      <protection/>
    </xf>
    <xf numFmtId="0" fontId="10" fillId="0" borderId="16" xfId="0" applyFont="1" applyFill="1" applyBorder="1" applyAlignment="1">
      <alignment horizontal="left" vertical="center" wrapText="1"/>
    </xf>
    <xf numFmtId="176" fontId="10" fillId="0" borderId="22" xfId="42" applyNumberFormat="1" applyFont="1" applyFill="1" applyBorder="1" applyAlignment="1" applyProtection="1">
      <alignment horizontal="center" vertical="center" wrapText="1"/>
      <protection locked="0"/>
    </xf>
    <xf numFmtId="176" fontId="10" fillId="0" borderId="22" xfId="42" applyNumberFormat="1" applyFont="1" applyFill="1" applyBorder="1" applyAlignment="1" applyProtection="1">
      <alignment horizontal="center" vertical="center" wrapText="1"/>
      <protection/>
    </xf>
    <xf numFmtId="176" fontId="10" fillId="0" borderId="22" xfId="42" applyNumberFormat="1" applyFont="1" applyFill="1" applyBorder="1" applyAlignment="1">
      <alignment horizontal="center" vertical="center" wrapText="1"/>
    </xf>
    <xf numFmtId="176" fontId="2" fillId="0" borderId="0" xfId="42" applyNumberFormat="1" applyFont="1" applyFill="1" applyBorder="1" applyAlignment="1" applyProtection="1">
      <alignment horizontal="center" vertical="center" wrapText="1"/>
      <protection/>
    </xf>
    <xf numFmtId="0" fontId="10" fillId="0" borderId="18" xfId="0" applyFont="1" applyFill="1" applyBorder="1" applyAlignment="1">
      <alignment vertical="center" wrapText="1"/>
    </xf>
    <xf numFmtId="0" fontId="14" fillId="0" borderId="18" xfId="0" applyFont="1" applyFill="1" applyBorder="1" applyAlignment="1">
      <alignment vertical="center" wrapText="1"/>
    </xf>
    <xf numFmtId="176" fontId="14" fillId="0" borderId="23" xfId="42" applyNumberFormat="1" applyFont="1" applyFill="1" applyBorder="1" applyAlignment="1" applyProtection="1">
      <alignment horizontal="center" vertical="center" wrapText="1"/>
      <protection/>
    </xf>
    <xf numFmtId="176" fontId="14" fillId="0" borderId="24" xfId="42" applyNumberFormat="1" applyFont="1" applyFill="1" applyBorder="1" applyAlignment="1" applyProtection="1">
      <alignment horizontal="center" vertical="center" wrapText="1"/>
      <protection/>
    </xf>
    <xf numFmtId="0" fontId="14" fillId="0" borderId="16" xfId="0" applyFont="1" applyFill="1" applyBorder="1" applyAlignment="1">
      <alignment vertical="center" wrapText="1"/>
    </xf>
    <xf numFmtId="0" fontId="11" fillId="0" borderId="16" xfId="0" applyFont="1" applyFill="1" applyBorder="1" applyAlignment="1">
      <alignment vertical="center" wrapText="1"/>
    </xf>
    <xf numFmtId="176" fontId="10" fillId="0" borderId="17" xfId="42" applyNumberFormat="1" applyFont="1" applyFill="1" applyBorder="1" applyAlignment="1">
      <alignment horizontal="center" vertical="center" wrapText="1"/>
    </xf>
    <xf numFmtId="176" fontId="14" fillId="0" borderId="12" xfId="42" applyNumberFormat="1" applyFont="1" applyFill="1" applyBorder="1" applyAlignment="1" applyProtection="1">
      <alignment horizontal="center" vertical="center" wrapText="1"/>
      <protection locked="0"/>
    </xf>
    <xf numFmtId="176" fontId="14" fillId="0" borderId="12" xfId="0" applyNumberFormat="1" applyFont="1" applyFill="1" applyBorder="1" applyAlignment="1" applyProtection="1">
      <alignment horizontal="center" vertical="center" wrapText="1"/>
      <protection/>
    </xf>
    <xf numFmtId="176" fontId="14" fillId="0" borderId="12" xfId="0" applyNumberFormat="1" applyFont="1" applyFill="1" applyBorder="1" applyAlignment="1">
      <alignment horizontal="center" vertical="center" wrapText="1"/>
    </xf>
    <xf numFmtId="176" fontId="14" fillId="0" borderId="22" xfId="42" applyNumberFormat="1" applyFont="1" applyFill="1" applyBorder="1" applyAlignment="1" applyProtection="1">
      <alignment horizontal="center" vertical="center" wrapText="1"/>
      <protection locked="0"/>
    </xf>
    <xf numFmtId="176" fontId="14" fillId="0" borderId="22" xfId="0" applyNumberFormat="1" applyFont="1" applyFill="1" applyBorder="1" applyAlignment="1" applyProtection="1">
      <alignment horizontal="center" vertical="center" wrapText="1"/>
      <protection/>
    </xf>
    <xf numFmtId="176" fontId="14" fillId="0" borderId="22" xfId="0" applyNumberFormat="1" applyFont="1" applyFill="1" applyBorder="1" applyAlignment="1">
      <alignment horizontal="center" vertical="center" wrapText="1"/>
    </xf>
    <xf numFmtId="0" fontId="21" fillId="0" borderId="16" xfId="0" applyFont="1" applyFill="1" applyBorder="1" applyAlignment="1" applyProtection="1">
      <alignment vertical="center" wrapText="1"/>
      <protection locked="0"/>
    </xf>
    <xf numFmtId="176" fontId="10" fillId="0" borderId="16" xfId="0" applyNumberFormat="1" applyFont="1" applyFill="1" applyBorder="1" applyAlignment="1" applyProtection="1">
      <alignment vertical="center"/>
      <protection/>
    </xf>
    <xf numFmtId="176" fontId="10" fillId="0" borderId="16" xfId="42" applyNumberFormat="1" applyFont="1" applyFill="1" applyBorder="1" applyAlignment="1" applyProtection="1">
      <alignment vertical="center" wrapText="1"/>
      <protection locked="0"/>
    </xf>
    <xf numFmtId="0" fontId="12" fillId="0" borderId="16" xfId="0" applyFont="1" applyFill="1" applyBorder="1" applyAlignment="1">
      <alignment horizontal="center" vertical="center" wrapText="1"/>
    </xf>
    <xf numFmtId="176" fontId="10" fillId="0" borderId="16" xfId="42" applyNumberFormat="1" applyFont="1" applyFill="1" applyBorder="1" applyAlignment="1" applyProtection="1">
      <alignment vertical="center" wrapText="1"/>
      <protection/>
    </xf>
    <xf numFmtId="176" fontId="21" fillId="0" borderId="16" xfId="42" applyNumberFormat="1" applyFont="1" applyFill="1" applyBorder="1" applyAlignment="1" applyProtection="1">
      <alignment horizontal="center" vertical="center" wrapText="1"/>
      <protection/>
    </xf>
    <xf numFmtId="176" fontId="10" fillId="0" borderId="17" xfId="42" applyNumberFormat="1" applyFont="1" applyFill="1" applyBorder="1" applyAlignment="1" applyProtection="1">
      <alignment vertical="center" wrapText="1"/>
      <protection/>
    </xf>
    <xf numFmtId="176" fontId="14" fillId="0" borderId="12" xfId="42" applyNumberFormat="1" applyFont="1" applyFill="1" applyBorder="1" applyAlignment="1" applyProtection="1">
      <alignment vertical="center" wrapText="1"/>
      <protection/>
    </xf>
    <xf numFmtId="0" fontId="13" fillId="0" borderId="0" xfId="0" applyFont="1" applyFill="1" applyAlignment="1">
      <alignment horizontal="center" vertical="center"/>
    </xf>
    <xf numFmtId="43" fontId="13" fillId="0" borderId="0" xfId="42" applyFont="1" applyFill="1" applyAlignment="1">
      <alignment vertical="center"/>
    </xf>
    <xf numFmtId="176" fontId="2" fillId="0" borderId="0" xfId="42" applyNumberFormat="1" applyFont="1" applyFill="1" applyBorder="1" applyAlignment="1">
      <alignment horizontal="right"/>
    </xf>
    <xf numFmtId="176" fontId="4" fillId="0" borderId="0" xfId="42" applyNumberFormat="1" applyFont="1" applyFill="1" applyBorder="1" applyAlignment="1">
      <alignment horizontal="right"/>
    </xf>
    <xf numFmtId="176" fontId="4" fillId="0" borderId="10" xfId="42" applyNumberFormat="1" applyFont="1" applyFill="1" applyBorder="1" applyAlignment="1">
      <alignment vertical="top" wrapText="1"/>
    </xf>
    <xf numFmtId="176" fontId="2" fillId="0" borderId="25" xfId="42" applyNumberFormat="1" applyFont="1" applyFill="1" applyBorder="1" applyAlignment="1">
      <alignment vertical="top" wrapText="1"/>
    </xf>
    <xf numFmtId="176" fontId="2" fillId="0" borderId="25" xfId="42" applyNumberFormat="1" applyFont="1" applyFill="1" applyBorder="1" applyAlignment="1" applyProtection="1">
      <alignment horizontal="center" vertical="top" wrapText="1"/>
      <protection locked="0"/>
    </xf>
    <xf numFmtId="176" fontId="2" fillId="0" borderId="25" xfId="42" applyNumberFormat="1" applyFont="1" applyFill="1" applyBorder="1" applyAlignment="1">
      <alignment horizontal="center"/>
    </xf>
    <xf numFmtId="176" fontId="2" fillId="0" borderId="0" xfId="42" applyNumberFormat="1" applyFont="1" applyFill="1" applyBorder="1" applyAlignment="1">
      <alignment horizontal="center"/>
    </xf>
    <xf numFmtId="176" fontId="2" fillId="0" borderId="25" xfId="42" applyNumberFormat="1" applyFont="1" applyFill="1" applyBorder="1" applyAlignment="1">
      <alignment/>
    </xf>
    <xf numFmtId="0" fontId="2" fillId="0" borderId="11" xfId="42" applyNumberFormat="1" applyFont="1" applyFill="1" applyBorder="1" applyAlignment="1" applyProtection="1">
      <alignment vertical="top" wrapText="1"/>
      <protection locked="0"/>
    </xf>
    <xf numFmtId="0" fontId="2" fillId="0" borderId="11" xfId="42" applyNumberFormat="1" applyFont="1" applyFill="1" applyBorder="1" applyAlignment="1" applyProtection="1">
      <alignment vertical="top" wrapText="1"/>
      <protection/>
    </xf>
    <xf numFmtId="176" fontId="10" fillId="0" borderId="26" xfId="42" applyNumberFormat="1" applyFont="1" applyFill="1" applyBorder="1" applyAlignment="1">
      <alignment horizontal="center" vertical="center" wrapText="1"/>
    </xf>
    <xf numFmtId="175" fontId="2" fillId="0" borderId="0" xfId="42" applyNumberFormat="1" applyFont="1" applyFill="1" applyAlignment="1">
      <alignment horizontal="center" vertical="center"/>
    </xf>
    <xf numFmtId="0" fontId="9" fillId="0" borderId="0" xfId="0" applyFont="1" applyFill="1" applyAlignment="1" applyProtection="1">
      <alignment horizontal="left" vertical="center" wrapText="1"/>
      <protection locked="0"/>
    </xf>
    <xf numFmtId="0" fontId="1" fillId="0" borderId="0" xfId="0" applyFont="1" applyFill="1" applyAlignment="1" applyProtection="1">
      <alignment vertical="center" wrapText="1"/>
      <protection locked="0"/>
    </xf>
    <xf numFmtId="0" fontId="0" fillId="0" borderId="0" xfId="0" applyFill="1" applyAlignment="1">
      <alignment vertical="center"/>
    </xf>
    <xf numFmtId="0" fontId="1" fillId="0" borderId="0" xfId="0" applyFont="1" applyFill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27" xfId="0" applyFont="1" applyFill="1" applyBorder="1" applyAlignment="1" applyProtection="1">
      <alignment vertical="center" wrapText="1"/>
      <protection locked="0"/>
    </xf>
    <xf numFmtId="0" fontId="4" fillId="0" borderId="28" xfId="0" applyFont="1" applyFill="1" applyBorder="1" applyAlignment="1" applyProtection="1">
      <alignment horizontal="center" vertical="center" wrapText="1"/>
      <protection locked="0"/>
    </xf>
    <xf numFmtId="0" fontId="4" fillId="0" borderId="29" xfId="0" applyFont="1" applyFill="1" applyBorder="1" applyAlignment="1" applyProtection="1">
      <alignment horizontal="center" vertical="center" wrapText="1"/>
      <protection locked="0"/>
    </xf>
    <xf numFmtId="0" fontId="4" fillId="0" borderId="30" xfId="0" applyFont="1" applyFill="1" applyBorder="1" applyAlignment="1" applyProtection="1">
      <alignment horizontal="center" vertical="center" wrapText="1"/>
      <protection locked="0"/>
    </xf>
    <xf numFmtId="0" fontId="4" fillId="0" borderId="31" xfId="0" applyFont="1" applyFill="1" applyBorder="1" applyAlignment="1" applyProtection="1">
      <alignment horizontal="center" vertical="center" wrapText="1"/>
      <protection locked="0"/>
    </xf>
    <xf numFmtId="0" fontId="20" fillId="0" borderId="32" xfId="0" applyFont="1" applyFill="1" applyBorder="1" applyAlignment="1" applyProtection="1">
      <alignment vertical="center" wrapText="1"/>
      <protection locked="0"/>
    </xf>
    <xf numFmtId="0" fontId="20" fillId="0" borderId="33" xfId="0" applyFont="1" applyFill="1" applyBorder="1" applyAlignment="1" applyProtection="1">
      <alignment vertical="center" wrapText="1"/>
      <protection locked="0"/>
    </xf>
    <xf numFmtId="0" fontId="7" fillId="0" borderId="18" xfId="0" applyFont="1" applyFill="1" applyBorder="1" applyAlignment="1" applyProtection="1">
      <alignment vertical="center" wrapText="1"/>
      <protection locked="0"/>
    </xf>
    <xf numFmtId="0" fontId="7" fillId="0" borderId="34" xfId="0" applyFont="1" applyFill="1" applyBorder="1" applyAlignment="1" applyProtection="1">
      <alignment horizontal="center" vertical="center" wrapText="1"/>
      <protection locked="0"/>
    </xf>
    <xf numFmtId="0" fontId="1" fillId="0" borderId="34" xfId="0" applyFont="1" applyFill="1" applyBorder="1" applyAlignment="1" applyProtection="1">
      <alignment vertical="center" wrapText="1"/>
      <protection locked="0"/>
    </xf>
    <xf numFmtId="0" fontId="1" fillId="0" borderId="35" xfId="0" applyFont="1" applyFill="1" applyBorder="1" applyAlignment="1" applyProtection="1">
      <alignment vertical="center" wrapText="1"/>
      <protection locked="0"/>
    </xf>
    <xf numFmtId="0" fontId="2" fillId="0" borderId="16" xfId="0" applyFont="1" applyFill="1" applyBorder="1" applyAlignment="1" applyProtection="1">
      <alignment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176" fontId="2" fillId="0" borderId="16" xfId="42" applyNumberFormat="1" applyFont="1" applyFill="1" applyBorder="1" applyAlignment="1" applyProtection="1">
      <alignment vertical="center" wrapText="1"/>
      <protection locked="0"/>
    </xf>
    <xf numFmtId="0" fontId="4" fillId="0" borderId="18" xfId="0" applyFont="1" applyFill="1" applyBorder="1" applyAlignment="1" applyProtection="1">
      <alignment horizontal="left" vertical="center" wrapText="1"/>
      <protection locked="0"/>
    </xf>
    <xf numFmtId="0" fontId="4" fillId="0" borderId="34" xfId="0" applyFont="1" applyFill="1" applyBorder="1" applyAlignment="1" applyProtection="1">
      <alignment horizontal="center" vertical="center" wrapText="1"/>
      <protection locked="0"/>
    </xf>
    <xf numFmtId="176" fontId="2" fillId="0" borderId="34" xfId="42" applyNumberFormat="1" applyFont="1" applyFill="1" applyBorder="1" applyAlignment="1" applyProtection="1">
      <alignment vertical="center" wrapText="1"/>
      <protection locked="0"/>
    </xf>
    <xf numFmtId="176" fontId="2" fillId="0" borderId="34" xfId="42" applyNumberFormat="1" applyFont="1" applyFill="1" applyBorder="1" applyAlignment="1" applyProtection="1">
      <alignment horizontal="center" vertical="center" wrapText="1"/>
      <protection locked="0"/>
    </xf>
    <xf numFmtId="176" fontId="2" fillId="0" borderId="35" xfId="42" applyNumberFormat="1" applyFont="1" applyFill="1" applyBorder="1" applyAlignment="1" applyProtection="1">
      <alignment horizontal="center" vertical="center" wrapText="1"/>
      <protection/>
    </xf>
    <xf numFmtId="176" fontId="17" fillId="0" borderId="16" xfId="42" applyNumberFormat="1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176" fontId="2" fillId="0" borderId="17" xfId="42" applyNumberFormat="1" applyFont="1" applyFill="1" applyBorder="1" applyAlignment="1" applyProtection="1">
      <alignment horizontal="center" vertical="center" wrapText="1"/>
      <protection/>
    </xf>
    <xf numFmtId="0" fontId="4" fillId="0" borderId="18" xfId="0" applyFont="1" applyFill="1" applyBorder="1" applyAlignment="1" applyProtection="1">
      <alignment vertical="center" wrapText="1"/>
      <protection locked="0"/>
    </xf>
    <xf numFmtId="0" fontId="4" fillId="0" borderId="36" xfId="0" applyFont="1" applyFill="1" applyBorder="1" applyAlignment="1" applyProtection="1">
      <alignment horizontal="center" vertical="center" wrapText="1"/>
      <protection locked="0"/>
    </xf>
    <xf numFmtId="176" fontId="0" fillId="0" borderId="0" xfId="0" applyNumberFormat="1" applyFill="1" applyAlignment="1">
      <alignment vertical="center"/>
    </xf>
    <xf numFmtId="0" fontId="7" fillId="0" borderId="16" xfId="0" applyFont="1" applyFill="1" applyBorder="1" applyAlignment="1" applyProtection="1">
      <alignment vertical="center" wrapText="1"/>
      <protection locked="0"/>
    </xf>
    <xf numFmtId="0" fontId="7" fillId="0" borderId="16" xfId="0" applyFont="1" applyFill="1" applyBorder="1" applyAlignment="1" applyProtection="1">
      <alignment horizontal="center" vertical="center" wrapText="1"/>
      <protection locked="0"/>
    </xf>
    <xf numFmtId="176" fontId="1" fillId="0" borderId="22" xfId="42" applyNumberFormat="1" applyFont="1" applyFill="1" applyBorder="1" applyAlignment="1" applyProtection="1">
      <alignment horizontal="center" vertical="center" wrapText="1"/>
      <protection locked="0"/>
    </xf>
    <xf numFmtId="176" fontId="1" fillId="0" borderId="22" xfId="42" applyNumberFormat="1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left" vertical="center" wrapText="1"/>
      <protection locked="0"/>
    </xf>
    <xf numFmtId="176" fontId="2" fillId="0" borderId="16" xfId="42" applyNumberFormat="1" applyFont="1" applyFill="1" applyBorder="1" applyAlignment="1" applyProtection="1">
      <alignment horizontal="left" vertical="center" wrapText="1"/>
      <protection/>
    </xf>
    <xf numFmtId="176" fontId="4" fillId="0" borderId="12" xfId="42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left" vertical="center" wrapText="1"/>
      <protection locked="0"/>
    </xf>
    <xf numFmtId="0" fontId="2" fillId="0" borderId="18" xfId="0" applyFont="1" applyFill="1" applyBorder="1" applyAlignment="1" applyProtection="1">
      <alignment horizontal="center" vertical="center" wrapText="1"/>
      <protection locked="0"/>
    </xf>
    <xf numFmtId="176" fontId="2" fillId="0" borderId="12" xfId="42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left" vertical="center" wrapText="1"/>
      <protection locked="0"/>
    </xf>
    <xf numFmtId="0" fontId="4" fillId="0" borderId="37" xfId="0" applyFont="1" applyFill="1" applyBorder="1" applyAlignment="1" applyProtection="1">
      <alignment vertical="center" wrapText="1"/>
      <protection locked="0"/>
    </xf>
    <xf numFmtId="176" fontId="10" fillId="0" borderId="38" xfId="42" applyNumberFormat="1" applyFont="1" applyFill="1" applyBorder="1" applyAlignment="1">
      <alignment horizontal="center" vertical="center" wrapText="1"/>
    </xf>
    <xf numFmtId="43" fontId="2" fillId="0" borderId="0" xfId="42" applyFont="1" applyFill="1" applyAlignment="1">
      <alignment horizontal="center" vertical="center"/>
    </xf>
    <xf numFmtId="176" fontId="2" fillId="0" borderId="0" xfId="42" applyNumberFormat="1" applyFont="1" applyFill="1" applyAlignment="1" applyProtection="1">
      <alignment horizontal="right" vertical="top" wrapText="1"/>
      <protection locked="0"/>
    </xf>
    <xf numFmtId="0" fontId="4" fillId="0" borderId="12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176" fontId="2" fillId="0" borderId="0" xfId="45" applyNumberFormat="1" applyFont="1" applyFill="1" applyAlignment="1">
      <alignment/>
    </xf>
    <xf numFmtId="176" fontId="4" fillId="0" borderId="39" xfId="42" applyNumberFormat="1" applyFont="1" applyFill="1" applyBorder="1" applyAlignment="1" applyProtection="1">
      <alignment horizontal="center" vertical="top" wrapText="1"/>
      <protection/>
    </xf>
    <xf numFmtId="0" fontId="8" fillId="0" borderId="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vertical="center"/>
    </xf>
    <xf numFmtId="176" fontId="15" fillId="0" borderId="0" xfId="42" applyNumberFormat="1" applyFont="1" applyFill="1" applyAlignment="1">
      <alignment vertical="center"/>
    </xf>
    <xf numFmtId="0" fontId="4" fillId="0" borderId="27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176" fontId="4" fillId="0" borderId="40" xfId="42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wrapText="1"/>
    </xf>
    <xf numFmtId="0" fontId="2" fillId="0" borderId="12" xfId="0" applyFont="1" applyFill="1" applyBorder="1" applyAlignment="1">
      <alignment horizontal="center" vertical="center" wrapText="1"/>
    </xf>
    <xf numFmtId="43" fontId="2" fillId="0" borderId="12" xfId="42" applyFont="1" applyFill="1" applyBorder="1" applyAlignment="1" applyProtection="1">
      <alignment vertical="center"/>
      <protection locked="0"/>
    </xf>
    <xf numFmtId="176" fontId="2" fillId="0" borderId="12" xfId="42" applyNumberFormat="1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176" fontId="10" fillId="0" borderId="12" xfId="42" applyNumberFormat="1" applyFont="1" applyFill="1" applyBorder="1" applyAlignment="1">
      <alignment horizontal="left" vertical="center" wrapText="1"/>
    </xf>
    <xf numFmtId="0" fontId="24" fillId="0" borderId="0" xfId="0" applyFont="1" applyFill="1" applyAlignment="1">
      <alignment/>
    </xf>
    <xf numFmtId="176" fontId="2" fillId="0" borderId="39" xfId="42" applyNumberFormat="1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vertical="center" wrapText="1"/>
    </xf>
    <xf numFmtId="176" fontId="2" fillId="0" borderId="0" xfId="42" applyNumberFormat="1" applyFont="1" applyFill="1" applyBorder="1" applyAlignment="1">
      <alignment horizontal="left" vertical="center" wrapText="1"/>
    </xf>
    <xf numFmtId="176" fontId="2" fillId="0" borderId="0" xfId="42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76" fontId="4" fillId="0" borderId="39" xfId="42" applyNumberFormat="1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176" fontId="15" fillId="0" borderId="0" xfId="42" applyNumberFormat="1" applyFont="1" applyFill="1" applyAlignment="1">
      <alignment/>
    </xf>
    <xf numFmtId="176" fontId="2" fillId="0" borderId="12" xfId="45" applyNumberFormat="1" applyFont="1" applyFill="1" applyBorder="1" applyAlignment="1">
      <alignment horizontal="left" vertical="top"/>
    </xf>
    <xf numFmtId="176" fontId="2" fillId="0" borderId="12" xfId="45" applyNumberFormat="1" applyFont="1" applyFill="1" applyBorder="1" applyAlignment="1" quotePrefix="1">
      <alignment/>
    </xf>
    <xf numFmtId="176" fontId="2" fillId="0" borderId="12" xfId="45" applyNumberFormat="1" applyFont="1" applyFill="1" applyBorder="1" applyAlignment="1">
      <alignment vertical="top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4" fillId="0" borderId="12" xfId="0" applyFont="1" applyFill="1" applyBorder="1" applyAlignment="1">
      <alignment/>
    </xf>
    <xf numFmtId="176" fontId="2" fillId="0" borderId="12" xfId="42" applyNumberFormat="1" applyFont="1" applyFill="1" applyBorder="1" applyAlignment="1" quotePrefix="1">
      <alignment/>
    </xf>
    <xf numFmtId="49" fontId="2" fillId="0" borderId="0" xfId="0" applyNumberFormat="1" applyFont="1" applyFill="1" applyAlignment="1">
      <alignment horizontal="center"/>
    </xf>
    <xf numFmtId="176" fontId="2" fillId="0" borderId="0" xfId="45" applyNumberFormat="1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2" fillId="0" borderId="0" xfId="0" applyFont="1" applyFill="1" applyAlignment="1" applyProtection="1">
      <alignment horizontal="left"/>
      <protection locked="0"/>
    </xf>
    <xf numFmtId="0" fontId="2" fillId="0" borderId="12" xfId="0" applyFont="1" applyFill="1" applyBorder="1" applyAlignment="1">
      <alignment/>
    </xf>
    <xf numFmtId="176" fontId="2" fillId="0" borderId="12" xfId="45" applyNumberFormat="1" applyFont="1" applyFill="1" applyBorder="1" applyAlignment="1">
      <alignment/>
    </xf>
    <xf numFmtId="176" fontId="2" fillId="0" borderId="12" xfId="42" applyNumberFormat="1" applyFont="1" applyFill="1" applyBorder="1" applyAlignment="1">
      <alignment/>
    </xf>
    <xf numFmtId="176" fontId="2" fillId="0" borderId="42" xfId="42" applyNumberFormat="1" applyFont="1" applyFill="1" applyBorder="1" applyAlignment="1">
      <alignment/>
    </xf>
    <xf numFmtId="176" fontId="4" fillId="0" borderId="39" xfId="42" applyNumberFormat="1" applyFont="1" applyFill="1" applyBorder="1" applyAlignment="1" applyProtection="1">
      <alignment horizontal="center" vertical="center" wrapText="1"/>
      <protection/>
    </xf>
    <xf numFmtId="176" fontId="4" fillId="0" borderId="23" xfId="0" applyNumberFormat="1" applyFont="1" applyFill="1" applyBorder="1" applyAlignment="1" applyProtection="1">
      <alignment horizontal="center" vertical="center" wrapText="1"/>
      <protection/>
    </xf>
    <xf numFmtId="176" fontId="14" fillId="0" borderId="39" xfId="42" applyNumberFormat="1" applyFont="1" applyFill="1" applyBorder="1" applyAlignment="1" applyProtection="1">
      <alignment horizontal="center" vertical="center" wrapText="1"/>
      <protection/>
    </xf>
    <xf numFmtId="176" fontId="2" fillId="0" borderId="0" xfId="0" applyNumberFormat="1" applyFont="1" applyFill="1" applyBorder="1" applyAlignment="1" applyProtection="1">
      <alignment horizontal="left" vertical="top" wrapText="1"/>
      <protection locked="0"/>
    </xf>
    <xf numFmtId="0" fontId="2" fillId="24" borderId="0" xfId="0" applyFont="1" applyFill="1" applyAlignment="1">
      <alignment/>
    </xf>
    <xf numFmtId="176" fontId="2" fillId="0" borderId="0" xfId="42" applyNumberFormat="1" applyFont="1" applyFill="1" applyBorder="1" applyAlignment="1" quotePrefix="1">
      <alignment/>
    </xf>
    <xf numFmtId="176" fontId="2" fillId="0" borderId="12" xfId="42" applyNumberFormat="1" applyFont="1" applyFill="1" applyBorder="1" applyAlignment="1" quotePrefix="1">
      <alignment horizontal="center"/>
    </xf>
    <xf numFmtId="176" fontId="2" fillId="0" borderId="12" xfId="42" applyNumberFormat="1" applyFont="1" applyFill="1" applyBorder="1" applyAlignment="1">
      <alignment horizontal="center"/>
    </xf>
    <xf numFmtId="0" fontId="4" fillId="0" borderId="43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25" fillId="0" borderId="0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vertical="center" wrapText="1"/>
    </xf>
    <xf numFmtId="0" fontId="4" fillId="0" borderId="12" xfId="0" applyFont="1" applyFill="1" applyBorder="1" applyAlignment="1">
      <alignment horizontal="center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 applyProtection="1">
      <alignment vertical="top" wrapText="1"/>
      <protection locked="0"/>
    </xf>
    <xf numFmtId="0" fontId="3" fillId="0" borderId="0" xfId="0" applyFont="1" applyFill="1" applyAlignment="1" applyProtection="1">
      <alignment vertical="top" wrapText="1"/>
      <protection locked="0"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Fill="1" applyAlignment="1">
      <alignment horizontal="left"/>
    </xf>
    <xf numFmtId="0" fontId="19" fillId="0" borderId="0" xfId="0" applyFont="1" applyFill="1" applyBorder="1" applyAlignment="1" applyProtection="1">
      <alignment horizontal="center" vertical="top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left"/>
    </xf>
    <xf numFmtId="0" fontId="4" fillId="0" borderId="45" xfId="0" applyFont="1" applyFill="1" applyBorder="1" applyAlignment="1">
      <alignment horizontal="left"/>
    </xf>
    <xf numFmtId="0" fontId="2" fillId="0" borderId="44" xfId="0" applyFont="1" applyFill="1" applyBorder="1" applyAlignment="1">
      <alignment horizontal="left"/>
    </xf>
    <xf numFmtId="0" fontId="2" fillId="0" borderId="45" xfId="0" applyFont="1" applyFill="1" applyBorder="1" applyAlignment="1">
      <alignment horizontal="left"/>
    </xf>
    <xf numFmtId="0" fontId="4" fillId="0" borderId="25" xfId="0" applyFont="1" applyFill="1" applyBorder="1" applyAlignment="1">
      <alignment horizontal="left"/>
    </xf>
    <xf numFmtId="176" fontId="2" fillId="0" borderId="44" xfId="42" applyNumberFormat="1" applyFont="1" applyFill="1" applyBorder="1" applyAlignment="1" quotePrefix="1">
      <alignment horizontal="left"/>
    </xf>
    <xf numFmtId="176" fontId="2" fillId="0" borderId="25" xfId="42" applyNumberFormat="1" applyFont="1" applyFill="1" applyBorder="1" applyAlignment="1" quotePrefix="1">
      <alignment horizontal="left"/>
    </xf>
    <xf numFmtId="176" fontId="2" fillId="0" borderId="45" xfId="42" applyNumberFormat="1" applyFont="1" applyFill="1" applyBorder="1" applyAlignment="1" quotePrefix="1">
      <alignment horizontal="left"/>
    </xf>
    <xf numFmtId="0" fontId="2" fillId="0" borderId="0" xfId="0" applyFont="1" applyFill="1" applyAlignment="1" applyProtection="1">
      <alignment horizontal="left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 applyProtection="1">
      <alignment vertical="top" wrapText="1"/>
      <protection locked="0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 applyProtection="1">
      <alignment horizontal="left" vertical="top"/>
      <protection locked="0"/>
    </xf>
    <xf numFmtId="0" fontId="2" fillId="0" borderId="0" xfId="0" applyFont="1" applyFill="1" applyAlignment="1" applyProtection="1">
      <alignment horizontal="left" vertical="center"/>
      <protection locked="0"/>
    </xf>
    <xf numFmtId="0" fontId="4" fillId="0" borderId="46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vertical="center" wrapText="1"/>
      <protection locked="0"/>
    </xf>
    <xf numFmtId="0" fontId="4" fillId="0" borderId="47" xfId="0" applyFont="1" applyFill="1" applyBorder="1" applyAlignment="1" applyProtection="1">
      <alignment horizontal="center" vertical="center" wrapText="1"/>
      <protection locked="0"/>
    </xf>
    <xf numFmtId="0" fontId="4" fillId="0" borderId="48" xfId="0" applyFont="1" applyFill="1" applyBorder="1" applyAlignment="1" applyProtection="1">
      <alignment horizontal="center" vertical="center" wrapText="1"/>
      <protection locked="0"/>
    </xf>
    <xf numFmtId="0" fontId="4" fillId="0" borderId="49" xfId="0" applyFont="1" applyFill="1" applyBorder="1" applyAlignment="1" applyProtection="1">
      <alignment horizontal="center" vertical="center" wrapText="1"/>
      <protection locked="0"/>
    </xf>
    <xf numFmtId="0" fontId="4" fillId="0" borderId="13" xfId="0" applyFont="1" applyFill="1" applyBorder="1" applyAlignment="1" applyProtection="1">
      <alignment horizontal="center" vertical="center" wrapText="1"/>
      <protection locked="0"/>
    </xf>
    <xf numFmtId="0" fontId="4" fillId="0" borderId="5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1" fillId="0" borderId="51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43" fontId="2" fillId="0" borderId="13" xfId="42" applyFont="1" applyFill="1" applyBorder="1" applyAlignment="1" applyProtection="1">
      <alignment horizontal="center" vertical="center"/>
      <protection locked="0"/>
    </xf>
    <xf numFmtId="43" fontId="2" fillId="0" borderId="11" xfId="42" applyFont="1" applyFill="1" applyBorder="1" applyAlignment="1" applyProtection="1">
      <alignment horizontal="center" vertical="center"/>
      <protection locked="0"/>
    </xf>
    <xf numFmtId="43" fontId="2" fillId="0" borderId="14" xfId="42" applyFont="1" applyFill="1" applyBorder="1" applyAlignment="1" applyProtection="1">
      <alignment horizontal="center" vertical="center"/>
      <protection locked="0"/>
    </xf>
    <xf numFmtId="0" fontId="2" fillId="0" borderId="56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rmal 3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HFUZ\All%20Reports%20E\Users\Ashfaque%20Sagor\Desktop\FORHADABAD\GOMDONDI\GOMDOND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ST "/>
      <sheetName val="1-27"/>
      <sheetName val="28"/>
      <sheetName val="21"/>
      <sheetName val="ASSET"/>
    </sheetNames>
    <sheetDataSet>
      <sheetData sheetId="1">
        <row r="84">
          <cell r="F84">
            <v>0</v>
          </cell>
        </row>
        <row r="85">
          <cell r="F85">
            <v>0</v>
          </cell>
        </row>
        <row r="152">
          <cell r="G15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showGridLines="0" tabSelected="1" zoomScale="120" zoomScaleNormal="120" zoomScaleSheetLayoutView="100" zoomScalePageLayoutView="120" workbookViewId="0" topLeftCell="A58">
      <selection activeCell="E67" sqref="E67:F67"/>
    </sheetView>
  </sheetViews>
  <sheetFormatPr defaultColWidth="9.140625" defaultRowHeight="15.75" customHeight="1"/>
  <cols>
    <col min="1" max="1" width="44.00390625" style="63" customWidth="1"/>
    <col min="2" max="2" width="7.7109375" style="64" customWidth="1"/>
    <col min="3" max="3" width="14.28125" style="64" customWidth="1"/>
    <col min="4" max="4" width="14.57421875" style="64" customWidth="1"/>
    <col min="5" max="5" width="15.421875" style="64" customWidth="1"/>
    <col min="6" max="6" width="17.00390625" style="64" customWidth="1"/>
    <col min="7" max="16384" width="9.140625" style="64" customWidth="1"/>
  </cols>
  <sheetData>
    <row r="1" spans="5:6" ht="15.75" customHeight="1">
      <c r="E1" s="274" t="s">
        <v>127</v>
      </c>
      <c r="F1" s="274"/>
    </row>
    <row r="2" spans="1:6" ht="19.5" customHeight="1">
      <c r="A2" s="272" t="s">
        <v>307</v>
      </c>
      <c r="B2" s="272"/>
      <c r="C2" s="272" t="s">
        <v>129</v>
      </c>
      <c r="D2" s="272"/>
      <c r="E2" s="272"/>
      <c r="F2" s="272" t="s">
        <v>130</v>
      </c>
    </row>
    <row r="3" spans="1:6" ht="19.5">
      <c r="A3" s="272" t="s">
        <v>293</v>
      </c>
      <c r="B3" s="272"/>
      <c r="C3" s="272"/>
      <c r="D3" s="272"/>
      <c r="E3" s="272"/>
      <c r="F3" s="272"/>
    </row>
    <row r="4" spans="1:6" ht="19.5">
      <c r="A4" s="272" t="s">
        <v>52</v>
      </c>
      <c r="B4" s="272"/>
      <c r="C4" s="272"/>
      <c r="D4" s="272"/>
      <c r="E4" s="272"/>
      <c r="F4" s="272"/>
    </row>
    <row r="5" spans="1:6" ht="19.5">
      <c r="A5" s="273" t="s">
        <v>370</v>
      </c>
      <c r="B5" s="273"/>
      <c r="C5" s="273"/>
      <c r="D5" s="273"/>
      <c r="E5" s="273"/>
      <c r="F5" s="273"/>
    </row>
    <row r="6" spans="1:6" ht="15.75" customHeight="1">
      <c r="A6" s="266" t="s">
        <v>0</v>
      </c>
      <c r="B6" s="266" t="s">
        <v>1</v>
      </c>
      <c r="C6" s="266" t="s">
        <v>322</v>
      </c>
      <c r="D6" s="266"/>
      <c r="E6" s="266"/>
      <c r="F6" s="267" t="s">
        <v>371</v>
      </c>
    </row>
    <row r="7" spans="1:6" ht="15.75" customHeight="1">
      <c r="A7" s="266"/>
      <c r="B7" s="266"/>
      <c r="C7" s="267" t="s">
        <v>79</v>
      </c>
      <c r="D7" s="267" t="s">
        <v>81</v>
      </c>
      <c r="E7" s="267" t="s">
        <v>82</v>
      </c>
      <c r="F7" s="275"/>
    </row>
    <row r="8" spans="1:6" ht="19.5" customHeight="1">
      <c r="A8" s="266"/>
      <c r="B8" s="266"/>
      <c r="C8" s="268"/>
      <c r="D8" s="268" t="s">
        <v>80</v>
      </c>
      <c r="E8" s="268" t="s">
        <v>80</v>
      </c>
      <c r="F8" s="268"/>
    </row>
    <row r="9" spans="1:6" s="19" customFormat="1" ht="16.5">
      <c r="A9" s="38" t="s">
        <v>38</v>
      </c>
      <c r="B9" s="39"/>
      <c r="C9" s="85"/>
      <c r="D9" s="85"/>
      <c r="E9" s="86"/>
      <c r="F9" s="85"/>
    </row>
    <row r="10" spans="1:6" s="19" customFormat="1" ht="15.75" customHeight="1">
      <c r="A10" s="38" t="s">
        <v>46</v>
      </c>
      <c r="B10" s="39"/>
      <c r="C10" s="85"/>
      <c r="D10" s="155"/>
      <c r="E10" s="156"/>
      <c r="F10" s="85"/>
    </row>
    <row r="11" spans="1:6" s="19" customFormat="1" ht="15.75" customHeight="1">
      <c r="A11" s="39" t="s">
        <v>40</v>
      </c>
      <c r="B11" s="39"/>
      <c r="C11" s="85">
        <v>39279</v>
      </c>
      <c r="D11" s="85">
        <v>439322</v>
      </c>
      <c r="E11" s="86">
        <f>+D11+C11</f>
        <v>478601</v>
      </c>
      <c r="F11" s="85">
        <v>619901</v>
      </c>
    </row>
    <row r="12" spans="1:6" s="19" customFormat="1" ht="15.75" customHeight="1">
      <c r="A12" s="39" t="s">
        <v>4</v>
      </c>
      <c r="B12" s="39"/>
      <c r="C12" s="85">
        <v>4676</v>
      </c>
      <c r="D12" s="85">
        <v>0</v>
      </c>
      <c r="E12" s="86">
        <f>+D12+C12</f>
        <v>4676</v>
      </c>
      <c r="F12" s="85">
        <v>548</v>
      </c>
    </row>
    <row r="13" spans="1:6" s="19" customFormat="1" ht="15.75" customHeight="1">
      <c r="A13" s="39" t="s">
        <v>5</v>
      </c>
      <c r="B13" s="42">
        <v>3</v>
      </c>
      <c r="C13" s="85">
        <v>394845</v>
      </c>
      <c r="D13" s="85">
        <v>0</v>
      </c>
      <c r="E13" s="86">
        <f>+D13+C13</f>
        <v>394845</v>
      </c>
      <c r="F13" s="85">
        <v>10830</v>
      </c>
    </row>
    <row r="14" spans="1:6" s="19" customFormat="1" ht="15.75" customHeight="1">
      <c r="A14" s="39" t="s">
        <v>39</v>
      </c>
      <c r="B14" s="42">
        <v>4</v>
      </c>
      <c r="C14" s="85"/>
      <c r="D14" s="85">
        <v>0</v>
      </c>
      <c r="E14" s="86">
        <f aca="true" t="shared" si="0" ref="E14:E27">+D14+C14</f>
        <v>0</v>
      </c>
      <c r="F14" s="85">
        <v>2232</v>
      </c>
    </row>
    <row r="15" spans="1:6" s="19" customFormat="1" ht="15.75" customHeight="1">
      <c r="A15" s="39" t="s">
        <v>37</v>
      </c>
      <c r="B15" s="42"/>
      <c r="C15" s="85">
        <v>13320</v>
      </c>
      <c r="D15" s="85">
        <v>0</v>
      </c>
      <c r="E15" s="86">
        <f t="shared" si="0"/>
        <v>13320</v>
      </c>
      <c r="F15" s="85">
        <v>13590</v>
      </c>
    </row>
    <row r="16" spans="1:6" s="19" customFormat="1" ht="15.75" customHeight="1">
      <c r="A16" s="39" t="s">
        <v>6</v>
      </c>
      <c r="B16" s="42"/>
      <c r="C16" s="85">
        <v>0</v>
      </c>
      <c r="D16" s="85">
        <v>0</v>
      </c>
      <c r="E16" s="86">
        <f t="shared" si="0"/>
        <v>0</v>
      </c>
      <c r="F16" s="85">
        <v>0</v>
      </c>
    </row>
    <row r="17" spans="1:6" s="19" customFormat="1" ht="15.75" customHeight="1">
      <c r="A17" s="39" t="s">
        <v>7</v>
      </c>
      <c r="B17" s="42"/>
      <c r="C17" s="85">
        <v>73100</v>
      </c>
      <c r="D17" s="85">
        <v>0</v>
      </c>
      <c r="E17" s="86">
        <f t="shared" si="0"/>
        <v>73100</v>
      </c>
      <c r="F17" s="85">
        <v>61550</v>
      </c>
    </row>
    <row r="18" spans="1:6" s="19" customFormat="1" ht="15.75" customHeight="1">
      <c r="A18" s="39" t="s">
        <v>8</v>
      </c>
      <c r="B18" s="42"/>
      <c r="C18" s="85">
        <v>15200</v>
      </c>
      <c r="D18" s="85">
        <v>0</v>
      </c>
      <c r="E18" s="86">
        <f t="shared" si="0"/>
        <v>15200</v>
      </c>
      <c r="F18" s="85">
        <v>16700</v>
      </c>
    </row>
    <row r="19" spans="1:6" s="19" customFormat="1" ht="15.75" customHeight="1">
      <c r="A19" s="39" t="s">
        <v>83</v>
      </c>
      <c r="B19" s="42"/>
      <c r="C19" s="85">
        <v>42850</v>
      </c>
      <c r="D19" s="85">
        <v>0</v>
      </c>
      <c r="E19" s="86">
        <f t="shared" si="0"/>
        <v>42850</v>
      </c>
      <c r="F19" s="85">
        <v>78876</v>
      </c>
    </row>
    <row r="20" spans="1:6" s="19" customFormat="1" ht="15.75" customHeight="1">
      <c r="A20" s="39" t="s">
        <v>55</v>
      </c>
      <c r="B20" s="42">
        <v>5</v>
      </c>
      <c r="C20" s="85">
        <v>0</v>
      </c>
      <c r="D20" s="85">
        <v>2935514</v>
      </c>
      <c r="E20" s="86">
        <f t="shared" si="0"/>
        <v>2935514</v>
      </c>
      <c r="F20" s="85">
        <v>2269022</v>
      </c>
    </row>
    <row r="21" spans="1:6" s="19" customFormat="1" ht="15.75" customHeight="1">
      <c r="A21" s="39" t="s">
        <v>9</v>
      </c>
      <c r="B21" s="42">
        <v>6</v>
      </c>
      <c r="C21" s="85">
        <v>0</v>
      </c>
      <c r="D21" s="85">
        <v>730306</v>
      </c>
      <c r="E21" s="86">
        <f t="shared" si="0"/>
        <v>730306</v>
      </c>
      <c r="F21" s="85">
        <v>748277</v>
      </c>
    </row>
    <row r="22" spans="1:6" s="19" customFormat="1" ht="15.75" customHeight="1">
      <c r="A22" s="39" t="s">
        <v>10</v>
      </c>
      <c r="B22" s="42">
        <v>7</v>
      </c>
      <c r="C22" s="85">
        <v>0</v>
      </c>
      <c r="D22" s="85">
        <v>3352162</v>
      </c>
      <c r="E22" s="86">
        <f t="shared" si="0"/>
        <v>3352162</v>
      </c>
      <c r="F22" s="85">
        <v>3102676</v>
      </c>
    </row>
    <row r="23" spans="1:6" s="19" customFormat="1" ht="15.75" customHeight="1">
      <c r="A23" s="39" t="s">
        <v>50</v>
      </c>
      <c r="B23" s="42">
        <v>8</v>
      </c>
      <c r="C23" s="85">
        <v>0</v>
      </c>
      <c r="D23" s="85">
        <f>'1-19'!F82</f>
        <v>0</v>
      </c>
      <c r="E23" s="86">
        <f t="shared" si="0"/>
        <v>0</v>
      </c>
      <c r="F23" s="85">
        <f>'1-19'!H82</f>
        <v>0</v>
      </c>
    </row>
    <row r="24" spans="1:6" s="19" customFormat="1" ht="15.75" customHeight="1">
      <c r="A24" s="39" t="s">
        <v>11</v>
      </c>
      <c r="B24" s="42">
        <v>9</v>
      </c>
      <c r="C24" s="85">
        <v>0</v>
      </c>
      <c r="D24" s="85">
        <v>3328000</v>
      </c>
      <c r="E24" s="86">
        <f t="shared" si="0"/>
        <v>3328000</v>
      </c>
      <c r="F24" s="85">
        <f>'1-19'!H87</f>
        <v>0</v>
      </c>
    </row>
    <row r="25" spans="1:6" s="19" customFormat="1" ht="15.75" customHeight="1">
      <c r="A25" s="39" t="s">
        <v>84</v>
      </c>
      <c r="B25" s="42">
        <v>10</v>
      </c>
      <c r="C25" s="85">
        <v>0</v>
      </c>
      <c r="D25" s="85">
        <f>'1-19'!F93</f>
        <v>0</v>
      </c>
      <c r="E25" s="86">
        <f t="shared" si="0"/>
        <v>0</v>
      </c>
      <c r="F25" s="85">
        <f>'1-19'!H93</f>
        <v>0</v>
      </c>
    </row>
    <row r="26" spans="1:6" s="19" customFormat="1" ht="15.75" customHeight="1">
      <c r="A26" s="39" t="s">
        <v>85</v>
      </c>
      <c r="B26" s="42">
        <v>11</v>
      </c>
      <c r="C26" s="85">
        <v>0</v>
      </c>
      <c r="D26" s="85">
        <f>'1-19'!F99</f>
        <v>0</v>
      </c>
      <c r="E26" s="86">
        <f t="shared" si="0"/>
        <v>0</v>
      </c>
      <c r="F26" s="85">
        <f>'1-19'!H99</f>
        <v>0</v>
      </c>
    </row>
    <row r="27" spans="1:6" s="19" customFormat="1" ht="15.75" customHeight="1">
      <c r="A27" s="39" t="s">
        <v>12</v>
      </c>
      <c r="B27" s="42">
        <v>12</v>
      </c>
      <c r="C27" s="85">
        <v>23680</v>
      </c>
      <c r="D27" s="85">
        <f>'1-19'!F121</f>
        <v>0</v>
      </c>
      <c r="E27" s="86">
        <f t="shared" si="0"/>
        <v>23680</v>
      </c>
      <c r="F27" s="85">
        <v>22900</v>
      </c>
    </row>
    <row r="28" spans="1:6" s="19" customFormat="1" ht="15.75" customHeight="1" thickBot="1">
      <c r="A28" s="45" t="s">
        <v>86</v>
      </c>
      <c r="B28" s="45"/>
      <c r="C28" s="207">
        <f>SUM(C10:C27)</f>
        <v>606950</v>
      </c>
      <c r="D28" s="207">
        <f>SUM(D10:D27)</f>
        <v>10785304</v>
      </c>
      <c r="E28" s="207">
        <f>SUM(E10:E27)</f>
        <v>11392254</v>
      </c>
      <c r="F28" s="207">
        <f>SUM(F10:F27)</f>
        <v>6947102</v>
      </c>
    </row>
    <row r="29" spans="1:6" s="19" customFormat="1" ht="2.25" customHeight="1" thickTop="1">
      <c r="A29" s="39"/>
      <c r="B29" s="42"/>
      <c r="C29" s="41"/>
      <c r="D29" s="41"/>
      <c r="E29" s="40"/>
      <c r="F29" s="41"/>
    </row>
    <row r="30" spans="1:6" s="19" customFormat="1" ht="16.5" customHeight="1">
      <c r="A30" s="44" t="s">
        <v>36</v>
      </c>
      <c r="B30" s="42"/>
      <c r="C30" s="41"/>
      <c r="D30" s="41"/>
      <c r="E30" s="40"/>
      <c r="F30" s="41"/>
    </row>
    <row r="31" spans="1:6" s="19" customFormat="1" ht="15.75" customHeight="1">
      <c r="A31" s="39" t="s">
        <v>13</v>
      </c>
      <c r="B31" s="42">
        <v>13</v>
      </c>
      <c r="C31" s="40">
        <v>428645</v>
      </c>
      <c r="D31" s="40">
        <v>730306</v>
      </c>
      <c r="E31" s="40">
        <f>+D31+C31</f>
        <v>1158951</v>
      </c>
      <c r="F31" s="40">
        <v>982902</v>
      </c>
    </row>
    <row r="32" spans="1:6" s="19" customFormat="1" ht="15.75" customHeight="1">
      <c r="A32" s="39"/>
      <c r="B32" s="42"/>
      <c r="C32" s="46">
        <f>SUM(C31)</f>
        <v>428645</v>
      </c>
      <c r="D32" s="46">
        <f>SUM(D31)</f>
        <v>730306</v>
      </c>
      <c r="E32" s="46">
        <f>SUM(E31)</f>
        <v>1158951</v>
      </c>
      <c r="F32" s="46">
        <f>SUM(F31)</f>
        <v>982902</v>
      </c>
    </row>
    <row r="33" spans="1:6" s="19" customFormat="1" ht="16.5">
      <c r="A33" s="38" t="s">
        <v>87</v>
      </c>
      <c r="B33" s="42"/>
      <c r="C33" s="41"/>
      <c r="D33" s="41"/>
      <c r="E33" s="40"/>
      <c r="F33" s="41"/>
    </row>
    <row r="34" spans="1:6" s="19" customFormat="1" ht="15.75" customHeight="1">
      <c r="A34" s="39" t="s">
        <v>88</v>
      </c>
      <c r="B34" s="42">
        <v>14</v>
      </c>
      <c r="C34" s="40">
        <f>'1-19'!F144</f>
        <v>0</v>
      </c>
      <c r="D34" s="40">
        <v>5612266</v>
      </c>
      <c r="E34" s="40">
        <f>+D34+C34</f>
        <v>5612266</v>
      </c>
      <c r="F34" s="40">
        <v>5332056</v>
      </c>
    </row>
    <row r="35" spans="1:6" s="19" customFormat="1" ht="15.75" customHeight="1">
      <c r="A35" s="39" t="s">
        <v>89</v>
      </c>
      <c r="B35" s="42">
        <v>15</v>
      </c>
      <c r="C35" s="40">
        <f>'1-19'!F161</f>
        <v>0</v>
      </c>
      <c r="D35" s="40">
        <v>235646</v>
      </c>
      <c r="E35" s="43">
        <f aca="true" t="shared" si="1" ref="E35:E44">+D35+C35</f>
        <v>235646</v>
      </c>
      <c r="F35" s="40">
        <f>'1-19'!H169</f>
        <v>0</v>
      </c>
    </row>
    <row r="36" spans="1:6" s="19" customFormat="1" ht="15.75" customHeight="1">
      <c r="A36" s="39" t="s">
        <v>90</v>
      </c>
      <c r="B36" s="42">
        <v>16</v>
      </c>
      <c r="C36" s="40">
        <v>15000</v>
      </c>
      <c r="D36" s="40">
        <v>758637</v>
      </c>
      <c r="E36" s="43">
        <f t="shared" si="1"/>
        <v>773637</v>
      </c>
      <c r="F36" s="40"/>
    </row>
    <row r="37" spans="1:6" s="19" customFormat="1" ht="15.75" customHeight="1">
      <c r="A37" s="39" t="s">
        <v>91</v>
      </c>
      <c r="B37" s="42">
        <v>17</v>
      </c>
      <c r="C37" s="40"/>
      <c r="D37" s="40">
        <v>112764</v>
      </c>
      <c r="E37" s="40">
        <f>+D37+C37</f>
        <v>112764</v>
      </c>
      <c r="F37" s="40">
        <v>8000</v>
      </c>
    </row>
    <row r="38" spans="1:6" s="19" customFormat="1" ht="15.75" customHeight="1">
      <c r="A38" s="39" t="s">
        <v>92</v>
      </c>
      <c r="B38" s="42">
        <v>18</v>
      </c>
      <c r="C38" s="40">
        <f>'1-19'!F201</f>
        <v>0</v>
      </c>
      <c r="D38" s="40">
        <f>'1-19'!F209</f>
        <v>0</v>
      </c>
      <c r="E38" s="43">
        <f t="shared" si="1"/>
        <v>0</v>
      </c>
      <c r="F38" s="40">
        <f>'1-19'!H210</f>
        <v>0</v>
      </c>
    </row>
    <row r="39" spans="1:6" s="19" customFormat="1" ht="16.5">
      <c r="A39" s="39" t="s">
        <v>93</v>
      </c>
      <c r="B39" s="42">
        <v>19</v>
      </c>
      <c r="C39" s="40">
        <f>'1-19'!F214</f>
        <v>0</v>
      </c>
      <c r="D39" s="40">
        <f>'1-19'!F219</f>
        <v>0</v>
      </c>
      <c r="E39" s="43">
        <f t="shared" si="1"/>
        <v>0</v>
      </c>
      <c r="F39" s="40">
        <f>'1-19'!H220</f>
        <v>0</v>
      </c>
    </row>
    <row r="40" spans="1:6" s="19" customFormat="1" ht="15.75" customHeight="1">
      <c r="A40" s="39" t="s">
        <v>94</v>
      </c>
      <c r="B40" s="42">
        <v>20</v>
      </c>
      <c r="C40" s="40">
        <f>'1-19'!F225</f>
        <v>0</v>
      </c>
      <c r="D40" s="40"/>
      <c r="E40" s="40"/>
      <c r="F40" s="40">
        <f>'1-19'!H231</f>
        <v>0</v>
      </c>
    </row>
    <row r="41" spans="1:6" s="19" customFormat="1" ht="15.75" customHeight="1">
      <c r="A41" s="39" t="s">
        <v>95</v>
      </c>
      <c r="B41" s="42">
        <v>21</v>
      </c>
      <c r="C41" s="40">
        <f>'1-19'!F236</f>
        <v>0</v>
      </c>
      <c r="D41" s="40">
        <f>'1-19'!F240</f>
        <v>0</v>
      </c>
      <c r="E41" s="43">
        <f t="shared" si="1"/>
        <v>0</v>
      </c>
      <c r="F41" s="40"/>
    </row>
    <row r="42" spans="1:6" s="19" customFormat="1" ht="15.75" customHeight="1">
      <c r="A42" s="39" t="s">
        <v>15</v>
      </c>
      <c r="B42" s="42">
        <v>22</v>
      </c>
      <c r="C42" s="40">
        <f>'1-19'!F246</f>
        <v>0</v>
      </c>
      <c r="D42" s="40">
        <v>3328000</v>
      </c>
      <c r="E42" s="40">
        <f>+D42+C42</f>
        <v>3328000</v>
      </c>
      <c r="F42" s="40">
        <f>'1-19'!H256</f>
        <v>0</v>
      </c>
    </row>
    <row r="43" spans="1:6" s="19" customFormat="1" ht="15.75" customHeight="1">
      <c r="A43" s="39" t="s">
        <v>96</v>
      </c>
      <c r="B43" s="42">
        <v>23</v>
      </c>
      <c r="C43" s="40"/>
      <c r="D43" s="40">
        <f>'1-19'!F265</f>
        <v>0</v>
      </c>
      <c r="E43" s="43">
        <f t="shared" si="1"/>
        <v>0</v>
      </c>
      <c r="F43" s="40">
        <f>'1-19'!H265</f>
        <v>0</v>
      </c>
    </row>
    <row r="44" spans="1:6" s="19" customFormat="1" ht="15.75" customHeight="1">
      <c r="A44" s="39" t="s">
        <v>97</v>
      </c>
      <c r="B44" s="42">
        <v>24</v>
      </c>
      <c r="C44" s="40">
        <v>0</v>
      </c>
      <c r="D44" s="40">
        <f>'1-19'!F269</f>
        <v>0</v>
      </c>
      <c r="E44" s="43">
        <f t="shared" si="1"/>
        <v>0</v>
      </c>
      <c r="F44" s="40">
        <f>'1-19'!H269</f>
        <v>0</v>
      </c>
    </row>
    <row r="45" spans="1:6" s="19" customFormat="1" ht="15.75" customHeight="1">
      <c r="A45" s="45" t="s">
        <v>2</v>
      </c>
      <c r="B45" s="45"/>
      <c r="C45" s="46">
        <v>443645</v>
      </c>
      <c r="D45" s="46">
        <v>10777619</v>
      </c>
      <c r="E45" s="46">
        <v>11221264</v>
      </c>
      <c r="F45" s="46">
        <v>6322958</v>
      </c>
    </row>
    <row r="46" spans="1:6" s="19" customFormat="1" ht="2.25" customHeight="1">
      <c r="A46" s="39"/>
      <c r="B46" s="42"/>
      <c r="C46" s="41"/>
      <c r="D46" s="41"/>
      <c r="E46" s="40"/>
      <c r="F46" s="41"/>
    </row>
    <row r="47" spans="1:6" s="19" customFormat="1" ht="16.5">
      <c r="A47" s="38" t="s">
        <v>35</v>
      </c>
      <c r="B47" s="42"/>
      <c r="C47" s="41"/>
      <c r="D47" s="41"/>
      <c r="E47" s="40"/>
      <c r="F47" s="41"/>
    </row>
    <row r="48" spans="1:6" s="19" customFormat="1" ht="15.75" customHeight="1">
      <c r="A48" s="39" t="s">
        <v>14</v>
      </c>
      <c r="B48" s="42"/>
      <c r="C48" s="41">
        <v>0</v>
      </c>
      <c r="D48" s="41">
        <v>0</v>
      </c>
      <c r="E48" s="43">
        <f>+D48+C48</f>
        <v>0</v>
      </c>
      <c r="F48" s="41">
        <v>0</v>
      </c>
    </row>
    <row r="49" spans="1:6" s="19" customFormat="1" ht="15.75" customHeight="1">
      <c r="A49" s="39" t="s">
        <v>15</v>
      </c>
      <c r="B49" s="42">
        <v>25</v>
      </c>
      <c r="C49" s="40">
        <v>63409</v>
      </c>
      <c r="D49" s="40"/>
      <c r="E49" s="40">
        <f>+D49+C49</f>
        <v>63409</v>
      </c>
      <c r="F49" s="40">
        <v>136991</v>
      </c>
    </row>
    <row r="50" spans="1:6" s="19" customFormat="1" ht="15.75" customHeight="1">
      <c r="A50" s="39" t="s">
        <v>16</v>
      </c>
      <c r="B50" s="42">
        <v>26</v>
      </c>
      <c r="C50" s="40">
        <v>0</v>
      </c>
      <c r="D50" s="40">
        <f>'1-19'!F306</f>
        <v>0</v>
      </c>
      <c r="E50" s="43">
        <f>+D50+C50</f>
        <v>0</v>
      </c>
      <c r="F50" s="40">
        <v>0</v>
      </c>
    </row>
    <row r="51" spans="1:6" s="19" customFormat="1" ht="15.75" customHeight="1">
      <c r="A51" s="45" t="s">
        <v>2</v>
      </c>
      <c r="B51" s="45"/>
      <c r="C51" s="46">
        <f>SUM(C48:C50)</f>
        <v>63409</v>
      </c>
      <c r="D51" s="46">
        <f>SUM(D48:D50)</f>
        <v>0</v>
      </c>
      <c r="E51" s="46">
        <f>SUM(E48:E50)</f>
        <v>63409</v>
      </c>
      <c r="F51" s="46"/>
    </row>
    <row r="52" spans="1:6" s="19" customFormat="1" ht="15.75" customHeight="1">
      <c r="A52" s="45" t="s">
        <v>17</v>
      </c>
      <c r="B52" s="45"/>
      <c r="C52" s="46">
        <v>507054</v>
      </c>
      <c r="D52" s="46">
        <v>10777619</v>
      </c>
      <c r="E52" s="46">
        <v>11284673</v>
      </c>
      <c r="F52" s="46">
        <v>6459149</v>
      </c>
    </row>
    <row r="53" spans="1:6" s="19" customFormat="1" ht="16.5">
      <c r="A53" s="38" t="s">
        <v>47</v>
      </c>
      <c r="B53" s="42">
        <v>27</v>
      </c>
      <c r="C53" s="41">
        <v>99896</v>
      </c>
      <c r="D53" s="41">
        <v>7685</v>
      </c>
      <c r="E53" s="41">
        <v>107581</v>
      </c>
      <c r="F53" s="41"/>
    </row>
    <row r="54" spans="1:6" s="19" customFormat="1" ht="15.75" customHeight="1">
      <c r="A54" s="39" t="s">
        <v>3</v>
      </c>
      <c r="B54" s="42"/>
      <c r="C54" s="59">
        <v>98454</v>
      </c>
      <c r="D54" s="59">
        <v>7685</v>
      </c>
      <c r="E54" s="60">
        <v>106639</v>
      </c>
      <c r="F54" s="60">
        <v>483277</v>
      </c>
    </row>
    <row r="55" spans="1:6" s="19" customFormat="1" ht="15.75" customHeight="1">
      <c r="A55" s="67" t="s">
        <v>4</v>
      </c>
      <c r="B55" s="67"/>
      <c r="C55" s="61">
        <v>942</v>
      </c>
      <c r="D55" s="61">
        <v>0</v>
      </c>
      <c r="E55" s="62">
        <f>+D55+C55</f>
        <v>942</v>
      </c>
      <c r="F55" s="61">
        <v>4676</v>
      </c>
    </row>
    <row r="56" spans="1:6" s="19" customFormat="1" ht="15.75" customHeight="1" thickBot="1">
      <c r="A56" s="45" t="s">
        <v>86</v>
      </c>
      <c r="B56" s="47"/>
      <c r="C56" s="207">
        <f>+C53+C52</f>
        <v>606950</v>
      </c>
      <c r="D56" s="207">
        <f>+D53+D52</f>
        <v>10785304</v>
      </c>
      <c r="E56" s="207">
        <f>+E53+E52</f>
        <v>11392254</v>
      </c>
      <c r="F56" s="207">
        <v>6947102</v>
      </c>
    </row>
    <row r="57" spans="1:6" s="19" customFormat="1" ht="0.75" customHeight="1" thickTop="1">
      <c r="A57" s="1"/>
      <c r="B57" s="1"/>
      <c r="C57" s="1"/>
      <c r="D57" s="1"/>
      <c r="E57" s="1"/>
      <c r="F57" s="1"/>
    </row>
    <row r="58" spans="1:6" s="53" customFormat="1" ht="15.75" customHeight="1">
      <c r="A58" s="269" t="s">
        <v>245</v>
      </c>
      <c r="B58" s="269"/>
      <c r="C58" s="269"/>
      <c r="D58" s="269"/>
      <c r="E58" s="269"/>
      <c r="F58" s="269"/>
    </row>
    <row r="59" spans="1:6" s="53" customFormat="1" ht="15.75" customHeight="1">
      <c r="A59" s="1"/>
      <c r="B59" s="1"/>
      <c r="C59" s="252">
        <f>C56-C28</f>
        <v>0</v>
      </c>
      <c r="D59" s="252">
        <f>D56-D28</f>
        <v>0</v>
      </c>
      <c r="E59" s="1"/>
      <c r="F59" s="1"/>
    </row>
    <row r="60" spans="1:6" s="53" customFormat="1" ht="15.75" customHeight="1">
      <c r="A60" s="1"/>
      <c r="B60" s="1"/>
      <c r="C60" s="1"/>
      <c r="D60" s="1"/>
      <c r="E60" s="1"/>
      <c r="F60" s="1"/>
    </row>
    <row r="61" spans="1:6" s="19" customFormat="1" ht="15.75" customHeight="1">
      <c r="A61" s="21" t="s">
        <v>246</v>
      </c>
      <c r="B61" s="51"/>
      <c r="C61" s="21" t="s">
        <v>246</v>
      </c>
      <c r="D61" s="51"/>
      <c r="E61" s="270" t="s">
        <v>247</v>
      </c>
      <c r="F61" s="270"/>
    </row>
    <row r="62" spans="1:6" s="19" customFormat="1" ht="16.5">
      <c r="A62" s="21" t="s">
        <v>100</v>
      </c>
      <c r="B62" s="54"/>
      <c r="C62" s="48" t="s">
        <v>98</v>
      </c>
      <c r="D62" s="20"/>
      <c r="E62" s="270" t="s">
        <v>99</v>
      </c>
      <c r="F62" s="270"/>
    </row>
    <row r="63" spans="1:6" ht="15">
      <c r="A63" s="66"/>
      <c r="B63" s="65"/>
      <c r="C63" s="65"/>
      <c r="D63" s="65"/>
      <c r="E63" s="65"/>
      <c r="F63" s="65"/>
    </row>
    <row r="64" spans="1:6" ht="15">
      <c r="A64" s="66"/>
      <c r="B64" s="65"/>
      <c r="C64" s="65"/>
      <c r="D64" s="65"/>
      <c r="E64" s="65"/>
      <c r="F64" s="65"/>
    </row>
    <row r="65" ht="15"/>
    <row r="66" spans="5:6" ht="16.5">
      <c r="E66" s="270"/>
      <c r="F66" s="270"/>
    </row>
    <row r="67" spans="1:6" ht="16.5">
      <c r="A67" s="271" t="s">
        <v>321</v>
      </c>
      <c r="B67" s="271"/>
      <c r="C67" s="271"/>
      <c r="E67" s="270"/>
      <c r="F67" s="270"/>
    </row>
  </sheetData>
  <sheetProtection/>
  <mergeCells count="18">
    <mergeCell ref="A4:F4"/>
    <mergeCell ref="A5:F5"/>
    <mergeCell ref="E1:F1"/>
    <mergeCell ref="D7:D8"/>
    <mergeCell ref="E7:E8"/>
    <mergeCell ref="B6:B8"/>
    <mergeCell ref="A2:F2"/>
    <mergeCell ref="A3:F3"/>
    <mergeCell ref="F6:F8"/>
    <mergeCell ref="C6:E6"/>
    <mergeCell ref="A6:A8"/>
    <mergeCell ref="C7:C8"/>
    <mergeCell ref="A58:F58"/>
    <mergeCell ref="E67:F67"/>
    <mergeCell ref="A67:C67"/>
    <mergeCell ref="E61:F61"/>
    <mergeCell ref="E62:F62"/>
    <mergeCell ref="E66:F66"/>
  </mergeCells>
  <printOptions/>
  <pageMargins left="0.7" right="0.31" top="0.55" bottom="0.15" header="0.27" footer="0.22"/>
  <pageSetup firstPageNumber="3" useFirstPageNumber="1" horizontalDpi="300" verticalDpi="300" orientation="portrait" paperSize="9" scale="80" r:id="rId1"/>
  <headerFooter alignWithMargins="0">
    <oddHeader>&amp;R&amp;"SutonnyMJ,Regular"G. Inve GÛ †Kvs
PvU©vW© GKvD›U¨v›Um</oddHeader>
    <oddFooter>&amp;C&amp;"SutonnyMJ,Regular"&amp;P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21"/>
  <sheetViews>
    <sheetView showGridLines="0" zoomScaleSheetLayoutView="100" zoomScalePageLayoutView="130" workbookViewId="0" topLeftCell="A302">
      <selection activeCell="F310" sqref="F310"/>
    </sheetView>
  </sheetViews>
  <sheetFormatPr defaultColWidth="9.140625" defaultRowHeight="17.25" customHeight="1"/>
  <cols>
    <col min="1" max="1" width="4.421875" style="35" customWidth="1"/>
    <col min="2" max="2" width="30.57421875" style="19" customWidth="1"/>
    <col min="3" max="3" width="9.421875" style="19" customWidth="1"/>
    <col min="4" max="4" width="14.140625" style="19" customWidth="1"/>
    <col min="5" max="5" width="17.8515625" style="13" customWidth="1"/>
    <col min="6" max="6" width="13.57421875" style="13" customWidth="1"/>
    <col min="7" max="7" width="2.00390625" style="13" customWidth="1"/>
    <col min="8" max="8" width="15.7109375" style="13" customWidth="1"/>
    <col min="9" max="10" width="9.140625" style="19" customWidth="1"/>
    <col min="11" max="11" width="9.421875" style="19" bestFit="1" customWidth="1"/>
    <col min="12" max="16384" width="9.140625" style="19" customWidth="1"/>
  </cols>
  <sheetData>
    <row r="1" spans="1:8" ht="17.25" customHeight="1">
      <c r="A1" s="71"/>
      <c r="B1" s="71"/>
      <c r="C1" s="71"/>
      <c r="D1" s="71"/>
      <c r="E1" s="16"/>
      <c r="F1" s="16"/>
      <c r="G1" s="16"/>
      <c r="H1" s="16"/>
    </row>
    <row r="2" spans="1:8" ht="21.75">
      <c r="A2" s="260" t="str">
        <f>'1ST '!A4:F4</f>
        <v>evrmwiK Avw_©K weeiYx</v>
      </c>
      <c r="B2" s="260"/>
      <c r="C2" s="260"/>
      <c r="D2" s="260"/>
      <c r="E2" s="260"/>
      <c r="F2" s="260"/>
      <c r="G2" s="260"/>
      <c r="H2" s="260"/>
    </row>
    <row r="3" spans="1:8" ht="17.25" customHeight="1">
      <c r="A3" s="71"/>
      <c r="B3" s="71"/>
      <c r="C3" s="71"/>
      <c r="D3" s="71"/>
      <c r="E3" s="16"/>
      <c r="F3" s="16"/>
      <c r="G3" s="16"/>
      <c r="H3" s="16"/>
    </row>
    <row r="4" spans="1:8" ht="17.25" customHeight="1">
      <c r="A4" s="22" t="s">
        <v>58</v>
      </c>
      <c r="B4" s="258" t="s">
        <v>101</v>
      </c>
      <c r="C4" s="258"/>
      <c r="D4" s="289"/>
      <c r="E4" s="289"/>
      <c r="F4" s="289"/>
      <c r="G4" s="289"/>
      <c r="H4" s="289"/>
    </row>
    <row r="5" spans="1:8" ht="17.25" customHeight="1">
      <c r="A5" s="22"/>
      <c r="B5" s="277" t="s">
        <v>18</v>
      </c>
      <c r="C5" s="278"/>
      <c r="D5" s="277" t="s">
        <v>102</v>
      </c>
      <c r="E5" s="278"/>
      <c r="F5" s="277" t="s">
        <v>287</v>
      </c>
      <c r="G5" s="281"/>
      <c r="H5" s="278"/>
    </row>
    <row r="6" spans="1:8" ht="17.25" customHeight="1">
      <c r="A6" s="22"/>
      <c r="B6" s="279" t="s">
        <v>152</v>
      </c>
      <c r="C6" s="280"/>
      <c r="D6" s="245" t="s">
        <v>338</v>
      </c>
      <c r="E6" s="233"/>
      <c r="F6" s="282" t="s">
        <v>355</v>
      </c>
      <c r="G6" s="283"/>
      <c r="H6" s="284"/>
    </row>
    <row r="7" spans="1:8" ht="17.25" customHeight="1">
      <c r="A7" s="22"/>
      <c r="B7" s="279" t="s">
        <v>153</v>
      </c>
      <c r="C7" s="280"/>
      <c r="D7" s="245" t="s">
        <v>354</v>
      </c>
      <c r="E7" s="235"/>
      <c r="F7" s="282" t="s">
        <v>356</v>
      </c>
      <c r="G7" s="283"/>
      <c r="H7" s="284"/>
    </row>
    <row r="8" spans="1:8" ht="17.25" customHeight="1">
      <c r="A8" s="22"/>
      <c r="E8" s="205"/>
      <c r="F8" s="19"/>
      <c r="G8" s="19"/>
      <c r="H8" s="206"/>
    </row>
    <row r="9" spans="1:8" ht="17.25" customHeight="1">
      <c r="A9" s="22"/>
      <c r="B9" s="36" t="s">
        <v>154</v>
      </c>
      <c r="C9" s="36"/>
      <c r="D9" s="236"/>
      <c r="E9" s="237"/>
      <c r="F9" s="236"/>
      <c r="G9" s="36"/>
      <c r="H9" s="36"/>
    </row>
    <row r="10" spans="1:8" ht="17.25" customHeight="1">
      <c r="A10" s="22"/>
      <c r="B10" s="238" t="s">
        <v>155</v>
      </c>
      <c r="C10" s="238" t="s">
        <v>156</v>
      </c>
      <c r="D10" s="238"/>
      <c r="E10" s="262" t="s">
        <v>157</v>
      </c>
      <c r="F10" s="262"/>
      <c r="G10" s="262"/>
      <c r="H10" s="204" t="s">
        <v>248</v>
      </c>
    </row>
    <row r="11" spans="1:9" ht="17.25" customHeight="1">
      <c r="A11" s="22"/>
      <c r="B11" s="247" t="s">
        <v>339</v>
      </c>
      <c r="C11" s="255" t="s">
        <v>357</v>
      </c>
      <c r="D11" s="256"/>
      <c r="E11" s="276" t="s">
        <v>347</v>
      </c>
      <c r="F11" s="276"/>
      <c r="G11" s="276"/>
      <c r="H11" s="239" t="s">
        <v>366</v>
      </c>
      <c r="I11" s="254"/>
    </row>
    <row r="12" spans="1:8" ht="17.25" customHeight="1">
      <c r="A12" s="22"/>
      <c r="B12" s="247" t="s">
        <v>340</v>
      </c>
      <c r="C12" s="255" t="s">
        <v>358</v>
      </c>
      <c r="D12" s="256">
        <v>1819373382</v>
      </c>
      <c r="E12" s="276" t="s">
        <v>348</v>
      </c>
      <c r="F12" s="276"/>
      <c r="G12" s="276"/>
      <c r="H12" s="239" t="s">
        <v>365</v>
      </c>
    </row>
    <row r="13" spans="1:9" ht="17.25" customHeight="1">
      <c r="A13" s="22"/>
      <c r="B13" s="247" t="s">
        <v>341</v>
      </c>
      <c r="C13" s="255" t="s">
        <v>359</v>
      </c>
      <c r="D13" s="256">
        <v>1819604701</v>
      </c>
      <c r="E13" s="276" t="s">
        <v>308</v>
      </c>
      <c r="F13" s="276"/>
      <c r="G13" s="276"/>
      <c r="H13" s="239" t="s">
        <v>319</v>
      </c>
      <c r="I13" s="240"/>
    </row>
    <row r="14" spans="1:9" ht="17.25" customHeight="1">
      <c r="A14" s="22"/>
      <c r="B14" s="245" t="s">
        <v>342</v>
      </c>
      <c r="C14" s="255" t="s">
        <v>360</v>
      </c>
      <c r="D14" s="256">
        <v>1819612027</v>
      </c>
      <c r="E14" s="276"/>
      <c r="F14" s="276"/>
      <c r="G14" s="276"/>
      <c r="H14" s="234"/>
      <c r="I14" s="240"/>
    </row>
    <row r="15" spans="1:9" ht="17.25" customHeight="1">
      <c r="A15" s="22"/>
      <c r="B15" s="245" t="s">
        <v>343</v>
      </c>
      <c r="C15" s="255" t="s">
        <v>361</v>
      </c>
      <c r="D15" s="256">
        <v>1812253602</v>
      </c>
      <c r="E15" s="276"/>
      <c r="F15" s="276"/>
      <c r="G15" s="276"/>
      <c r="H15" s="246"/>
      <c r="I15" s="241"/>
    </row>
    <row r="16" spans="1:9" ht="17.25" customHeight="1">
      <c r="A16" s="22"/>
      <c r="B16" s="245" t="s">
        <v>344</v>
      </c>
      <c r="C16" s="255" t="s">
        <v>362</v>
      </c>
      <c r="D16" s="256">
        <v>1819941206</v>
      </c>
      <c r="E16" s="276"/>
      <c r="F16" s="276"/>
      <c r="G16" s="276"/>
      <c r="H16" s="246"/>
      <c r="I16" s="241"/>
    </row>
    <row r="17" spans="1:9" ht="17.25" customHeight="1">
      <c r="A17" s="22"/>
      <c r="B17" s="245" t="s">
        <v>345</v>
      </c>
      <c r="C17" s="255" t="s">
        <v>363</v>
      </c>
      <c r="D17" s="256">
        <v>1818155168</v>
      </c>
      <c r="E17" s="276"/>
      <c r="F17" s="276"/>
      <c r="G17" s="276"/>
      <c r="H17" s="246"/>
      <c r="I17" s="241"/>
    </row>
    <row r="18" spans="1:9" ht="17.25" customHeight="1">
      <c r="A18" s="22"/>
      <c r="B18" s="245" t="s">
        <v>346</v>
      </c>
      <c r="C18" s="255" t="s">
        <v>364</v>
      </c>
      <c r="D18" s="256">
        <v>1924107892</v>
      </c>
      <c r="E18" s="276"/>
      <c r="F18" s="276"/>
      <c r="G18" s="276"/>
      <c r="H18" s="246"/>
      <c r="I18" s="241"/>
    </row>
    <row r="19" spans="1:9" ht="17.25" customHeight="1">
      <c r="A19" s="22"/>
      <c r="B19" s="245" t="s">
        <v>309</v>
      </c>
      <c r="C19" s="255" t="s">
        <v>318</v>
      </c>
      <c r="D19" s="256">
        <v>1816344512</v>
      </c>
      <c r="E19" s="276"/>
      <c r="F19" s="276"/>
      <c r="G19" s="276"/>
      <c r="H19" s="246"/>
      <c r="I19" s="241"/>
    </row>
    <row r="20" spans="1:9" ht="17.25" customHeight="1">
      <c r="A20" s="22"/>
      <c r="B20" s="26"/>
      <c r="C20" s="242"/>
      <c r="D20" s="242"/>
      <c r="E20" s="19"/>
      <c r="F20" s="19"/>
      <c r="G20" s="19"/>
      <c r="H20" s="206"/>
      <c r="I20" s="206"/>
    </row>
    <row r="21" spans="1:8" ht="17.25" customHeight="1">
      <c r="A21" s="27" t="s">
        <v>59</v>
      </c>
      <c r="B21" s="261" t="s">
        <v>53</v>
      </c>
      <c r="C21" s="261"/>
      <c r="D21" s="261"/>
      <c r="E21" s="4"/>
      <c r="F21" s="4"/>
      <c r="G21" s="4"/>
      <c r="H21" s="4"/>
    </row>
    <row r="22" spans="1:8" ht="17.25" customHeight="1">
      <c r="A22" s="287"/>
      <c r="B22" s="289" t="s">
        <v>104</v>
      </c>
      <c r="C22" s="289"/>
      <c r="D22" s="289"/>
      <c r="E22" s="289"/>
      <c r="F22" s="289"/>
      <c r="G22" s="289"/>
      <c r="H22" s="289"/>
    </row>
    <row r="23" spans="1:8" ht="17.25" customHeight="1">
      <c r="A23" s="287"/>
      <c r="B23" s="24" t="s">
        <v>19</v>
      </c>
      <c r="C23" s="24"/>
      <c r="D23" s="24"/>
      <c r="E23" s="24"/>
      <c r="F23" s="24"/>
      <c r="G23" s="24"/>
      <c r="H23" s="24"/>
    </row>
    <row r="24" spans="1:8" ht="17.25" customHeight="1">
      <c r="A24" s="287"/>
      <c r="B24" s="289" t="s">
        <v>20</v>
      </c>
      <c r="C24" s="289"/>
      <c r="D24" s="289"/>
      <c r="E24" s="289"/>
      <c r="F24" s="289"/>
      <c r="G24" s="289"/>
      <c r="H24" s="289"/>
    </row>
    <row r="25" spans="1:8" ht="17.25" customHeight="1">
      <c r="A25" s="287"/>
      <c r="B25" s="286" t="s">
        <v>105</v>
      </c>
      <c r="C25" s="286"/>
      <c r="D25" s="286"/>
      <c r="E25" s="286"/>
      <c r="F25" s="286"/>
      <c r="G25" s="286"/>
      <c r="H25" s="286"/>
    </row>
    <row r="26" spans="1:8" ht="17.25" customHeight="1">
      <c r="A26" s="287"/>
      <c r="B26" s="289"/>
      <c r="C26" s="289"/>
      <c r="D26" s="289"/>
      <c r="E26" s="289"/>
      <c r="F26" s="289"/>
      <c r="G26" s="289"/>
      <c r="H26" s="289"/>
    </row>
    <row r="27" spans="6:8" ht="33">
      <c r="F27" s="69" t="s">
        <v>323</v>
      </c>
      <c r="G27" s="69"/>
      <c r="H27" s="70" t="s">
        <v>324</v>
      </c>
    </row>
    <row r="28" spans="1:8" ht="17.25" customHeight="1">
      <c r="A28" s="22" t="s">
        <v>57</v>
      </c>
      <c r="B28" s="258" t="s">
        <v>5</v>
      </c>
      <c r="C28" s="258"/>
      <c r="D28" s="259"/>
      <c r="F28" s="4"/>
      <c r="G28" s="4"/>
      <c r="H28" s="4"/>
    </row>
    <row r="29" spans="1:8" ht="17.25" customHeight="1">
      <c r="A29" s="22"/>
      <c r="B29" s="288" t="s">
        <v>21</v>
      </c>
      <c r="C29" s="288"/>
      <c r="D29" s="288"/>
      <c r="E29" s="57"/>
      <c r="F29" s="6">
        <v>10830</v>
      </c>
      <c r="G29" s="6"/>
      <c r="H29" s="6">
        <v>13290</v>
      </c>
    </row>
    <row r="30" spans="1:8" ht="17.25" customHeight="1">
      <c r="A30" s="22"/>
      <c r="B30" s="288" t="s">
        <v>22</v>
      </c>
      <c r="C30" s="288"/>
      <c r="D30" s="288"/>
      <c r="E30" s="57"/>
      <c r="F30" s="6"/>
      <c r="G30" s="6"/>
      <c r="H30" s="6">
        <v>60700</v>
      </c>
    </row>
    <row r="31" spans="1:8" ht="17.25" customHeight="1">
      <c r="A31" s="22"/>
      <c r="B31" s="288" t="s">
        <v>255</v>
      </c>
      <c r="C31" s="288"/>
      <c r="D31" s="288"/>
      <c r="E31" s="57"/>
      <c r="F31" s="6"/>
      <c r="G31" s="6"/>
      <c r="H31" s="6">
        <v>0</v>
      </c>
    </row>
    <row r="32" spans="1:8" ht="17.25" customHeight="1">
      <c r="A32" s="22"/>
      <c r="B32" s="288" t="s">
        <v>256</v>
      </c>
      <c r="C32" s="288"/>
      <c r="D32" s="288"/>
      <c r="E32" s="57"/>
      <c r="F32" s="6"/>
      <c r="G32" s="6"/>
      <c r="H32" s="6"/>
    </row>
    <row r="33" spans="1:8" ht="17.25" customHeight="1" thickBot="1">
      <c r="A33" s="22"/>
      <c r="B33" s="289"/>
      <c r="C33" s="289"/>
      <c r="D33" s="289"/>
      <c r="E33" s="9"/>
      <c r="F33" s="8">
        <f>SUM(F29:F32)</f>
        <v>10830</v>
      </c>
      <c r="G33" s="9"/>
      <c r="H33" s="8">
        <f>SUM(H29:H32)</f>
        <v>73990</v>
      </c>
    </row>
    <row r="34" spans="1:8" ht="17.25" customHeight="1" thickTop="1">
      <c r="A34" s="22"/>
      <c r="B34" s="24"/>
      <c r="C34" s="24"/>
      <c r="D34" s="24"/>
      <c r="E34" s="9"/>
      <c r="F34" s="9"/>
      <c r="G34" s="9"/>
      <c r="H34" s="15"/>
    </row>
    <row r="35" spans="1:8" ht="17.25" customHeight="1">
      <c r="A35" s="22" t="s">
        <v>60</v>
      </c>
      <c r="B35" s="23" t="s">
        <v>39</v>
      </c>
      <c r="C35" s="23"/>
      <c r="D35" s="28"/>
      <c r="F35" s="4"/>
      <c r="G35" s="4"/>
      <c r="H35" s="17"/>
    </row>
    <row r="36" spans="1:8" ht="17.25" customHeight="1">
      <c r="A36" s="30"/>
      <c r="B36" s="288" t="s">
        <v>23</v>
      </c>
      <c r="C36" s="288"/>
      <c r="D36" s="288"/>
      <c r="E36" s="57"/>
      <c r="F36" s="6">
        <v>0</v>
      </c>
      <c r="G36" s="6"/>
      <c r="H36" s="6">
        <v>0</v>
      </c>
    </row>
    <row r="37" spans="1:8" ht="17.25" customHeight="1">
      <c r="A37" s="30"/>
      <c r="B37" s="288" t="s">
        <v>257</v>
      </c>
      <c r="C37" s="288"/>
      <c r="D37" s="288"/>
      <c r="E37" s="57"/>
      <c r="F37" s="6">
        <v>0</v>
      </c>
      <c r="G37" s="6"/>
      <c r="H37" s="6">
        <v>0</v>
      </c>
    </row>
    <row r="38" spans="1:8" ht="17.25" customHeight="1">
      <c r="A38" s="30"/>
      <c r="B38" s="288" t="s">
        <v>258</v>
      </c>
      <c r="C38" s="288"/>
      <c r="D38" s="288"/>
      <c r="E38" s="57"/>
      <c r="F38" s="6"/>
      <c r="G38" s="6"/>
      <c r="H38" s="6">
        <v>0</v>
      </c>
    </row>
    <row r="39" spans="1:8" ht="17.25" customHeight="1">
      <c r="A39" s="30"/>
      <c r="B39" s="288" t="s">
        <v>56</v>
      </c>
      <c r="C39" s="288"/>
      <c r="D39" s="288"/>
      <c r="E39" s="57"/>
      <c r="F39" s="6"/>
      <c r="G39" s="6"/>
      <c r="H39" s="6"/>
    </row>
    <row r="40" spans="1:8" ht="17.25" customHeight="1">
      <c r="A40" s="30"/>
      <c r="B40" s="19" t="s">
        <v>15</v>
      </c>
      <c r="E40" s="57"/>
      <c r="F40" s="6">
        <v>2232</v>
      </c>
      <c r="G40" s="6"/>
      <c r="H40" s="6"/>
    </row>
    <row r="41" spans="1:8" ht="17.25" customHeight="1" thickBot="1">
      <c r="A41" s="22"/>
      <c r="B41" s="289"/>
      <c r="C41" s="289"/>
      <c r="D41" s="289"/>
      <c r="E41" s="11"/>
      <c r="F41" s="10">
        <f>SUM(F36:F40)</f>
        <v>2232</v>
      </c>
      <c r="G41" s="9"/>
      <c r="H41" s="10">
        <f>SUM(H36:H40)</f>
        <v>0</v>
      </c>
    </row>
    <row r="42" spans="1:8" ht="17.25" customHeight="1" thickTop="1">
      <c r="A42" s="22"/>
      <c r="B42" s="24"/>
      <c r="C42" s="24"/>
      <c r="D42" s="24"/>
      <c r="E42" s="11"/>
      <c r="F42" s="11"/>
      <c r="G42" s="9"/>
      <c r="H42" s="18"/>
    </row>
    <row r="43" spans="1:8" ht="17.25" customHeight="1">
      <c r="A43" s="22" t="s">
        <v>61</v>
      </c>
      <c r="B43" s="261" t="s">
        <v>54</v>
      </c>
      <c r="C43" s="261"/>
      <c r="D43" s="263"/>
      <c r="E43" s="72"/>
      <c r="F43" s="6">
        <v>0</v>
      </c>
      <c r="G43" s="72"/>
      <c r="H43" s="72"/>
    </row>
    <row r="44" spans="2:8" ht="17.25" customHeight="1">
      <c r="B44" s="83" t="s">
        <v>327</v>
      </c>
      <c r="C44" s="84"/>
      <c r="D44" s="56"/>
      <c r="E44" s="72"/>
      <c r="F44" s="6">
        <v>836800</v>
      </c>
      <c r="G44" s="72"/>
      <c r="H44" s="6">
        <v>653501</v>
      </c>
    </row>
    <row r="45" spans="2:8" ht="17.25" customHeight="1">
      <c r="B45" s="83" t="s">
        <v>328</v>
      </c>
      <c r="C45" s="84"/>
      <c r="D45" s="56"/>
      <c r="E45" s="72"/>
      <c r="F45" s="6">
        <v>956343</v>
      </c>
      <c r="G45" s="72"/>
      <c r="H45" s="6">
        <v>1247897</v>
      </c>
    </row>
    <row r="46" spans="2:8" ht="17.25" customHeight="1">
      <c r="B46" s="83" t="s">
        <v>329</v>
      </c>
      <c r="C46" s="84"/>
      <c r="D46" s="56"/>
      <c r="E46" s="72"/>
      <c r="F46" s="6">
        <v>0</v>
      </c>
      <c r="G46" s="72"/>
      <c r="H46" s="6">
        <v>10000</v>
      </c>
    </row>
    <row r="47" spans="1:8" ht="17.25" customHeight="1" thickBot="1">
      <c r="A47" s="75"/>
      <c r="B47" s="289"/>
      <c r="C47" s="289"/>
      <c r="D47" s="289"/>
      <c r="E47" s="11"/>
      <c r="F47" s="10">
        <f>SUM(F44:F46)</f>
        <v>1793143</v>
      </c>
      <c r="G47" s="9"/>
      <c r="H47" s="10">
        <f>SUM(H44:H46)</f>
        <v>1911398</v>
      </c>
    </row>
    <row r="48" spans="1:8" ht="17.25" customHeight="1" thickTop="1">
      <c r="A48" s="22"/>
      <c r="B48" s="32" t="s">
        <v>259</v>
      </c>
      <c r="C48" s="24"/>
      <c r="D48" s="24"/>
      <c r="E48" s="11"/>
      <c r="F48" s="11"/>
      <c r="G48" s="9"/>
      <c r="H48" s="18"/>
    </row>
    <row r="49" spans="1:8" ht="17.25" customHeight="1">
      <c r="A49" s="22"/>
      <c r="B49" s="25"/>
      <c r="C49" s="24"/>
      <c r="D49" s="24"/>
      <c r="E49" s="11"/>
      <c r="F49" s="11"/>
      <c r="G49" s="9"/>
      <c r="H49" s="18"/>
    </row>
    <row r="50" spans="1:8" ht="17.25" customHeight="1">
      <c r="A50" s="22"/>
      <c r="B50" s="25"/>
      <c r="C50" s="24"/>
      <c r="D50" s="24"/>
      <c r="E50" s="11"/>
      <c r="F50" s="11"/>
      <c r="G50" s="9"/>
      <c r="H50" s="18"/>
    </row>
    <row r="51" spans="1:8" ht="17.25" customHeight="1">
      <c r="A51" s="22"/>
      <c r="B51" s="25"/>
      <c r="C51" s="24"/>
      <c r="D51" s="24"/>
      <c r="E51" s="11"/>
      <c r="F51" s="11"/>
      <c r="G51" s="9"/>
      <c r="H51" s="18"/>
    </row>
    <row r="52" spans="1:8" ht="17.25" customHeight="1">
      <c r="A52" s="22" t="s">
        <v>62</v>
      </c>
      <c r="B52" s="264" t="s">
        <v>24</v>
      </c>
      <c r="C52" s="264"/>
      <c r="D52" s="265"/>
      <c r="E52" s="57"/>
      <c r="F52" s="6"/>
      <c r="G52" s="6"/>
      <c r="H52" s="6"/>
    </row>
    <row r="53" spans="1:8" ht="17.25" customHeight="1">
      <c r="A53" s="22"/>
      <c r="B53" s="288" t="s">
        <v>25</v>
      </c>
      <c r="C53" s="288"/>
      <c r="D53" s="288"/>
      <c r="E53" s="57"/>
      <c r="F53" s="6">
        <v>116575</v>
      </c>
      <c r="G53" s="2"/>
      <c r="H53" s="6">
        <v>482424</v>
      </c>
    </row>
    <row r="54" spans="1:8" ht="17.25" customHeight="1">
      <c r="A54" s="22"/>
      <c r="B54" s="288" t="s">
        <v>78</v>
      </c>
      <c r="C54" s="288"/>
      <c r="D54" s="288"/>
      <c r="E54" s="57"/>
      <c r="F54" s="6">
        <v>631702</v>
      </c>
      <c r="G54" s="9"/>
      <c r="H54" s="6">
        <v>194625</v>
      </c>
    </row>
    <row r="55" spans="1:8" ht="17.25" customHeight="1" thickBot="1">
      <c r="A55" s="22"/>
      <c r="B55" s="289"/>
      <c r="C55" s="289"/>
      <c r="D55" s="289"/>
      <c r="E55" s="11"/>
      <c r="F55" s="10">
        <f>SUM(F53:F54)</f>
        <v>748277</v>
      </c>
      <c r="G55" s="9"/>
      <c r="H55" s="10">
        <f>SUM(H53:H54)</f>
        <v>677049</v>
      </c>
    </row>
    <row r="56" spans="1:8" ht="17.25" customHeight="1" thickTop="1">
      <c r="A56" s="22"/>
      <c r="B56" s="32" t="s">
        <v>259</v>
      </c>
      <c r="C56" s="24"/>
      <c r="D56" s="24"/>
      <c r="E56" s="11"/>
      <c r="F56" s="11"/>
      <c r="G56" s="9"/>
      <c r="H56" s="11"/>
    </row>
    <row r="57" spans="1:8" ht="17.25" customHeight="1">
      <c r="A57" s="22"/>
      <c r="B57" s="32"/>
      <c r="C57" s="24"/>
      <c r="D57" s="24"/>
      <c r="E57" s="11"/>
      <c r="F57" s="11"/>
      <c r="G57" s="11"/>
      <c r="H57" s="11"/>
    </row>
    <row r="58" spans="1:8" ht="17.25" customHeight="1">
      <c r="A58" s="22" t="s">
        <v>63</v>
      </c>
      <c r="B58" s="258" t="s">
        <v>43</v>
      </c>
      <c r="C58" s="258"/>
      <c r="D58" s="259"/>
      <c r="F58" s="4"/>
      <c r="G58" s="4"/>
      <c r="H58" s="4"/>
    </row>
    <row r="59" spans="1:8" ht="17.25" customHeight="1">
      <c r="A59" s="22"/>
      <c r="B59" s="291" t="s">
        <v>325</v>
      </c>
      <c r="C59" s="291"/>
      <c r="D59" s="291"/>
      <c r="E59" s="11"/>
      <c r="F59" s="6">
        <v>765850</v>
      </c>
      <c r="G59" s="4"/>
      <c r="H59" s="6">
        <v>529870</v>
      </c>
    </row>
    <row r="60" spans="1:8" ht="17.25" customHeight="1">
      <c r="A60" s="22"/>
      <c r="B60" s="37" t="s">
        <v>326</v>
      </c>
      <c r="E60" s="11"/>
      <c r="F60" s="6">
        <v>761649</v>
      </c>
      <c r="G60" s="4"/>
      <c r="H60" s="6">
        <v>878053</v>
      </c>
    </row>
    <row r="61" spans="1:8" ht="17.25" customHeight="1">
      <c r="A61" s="22"/>
      <c r="B61" s="37" t="s">
        <v>369</v>
      </c>
      <c r="E61" s="11"/>
      <c r="F61" s="6">
        <v>1231069</v>
      </c>
      <c r="G61" s="4"/>
      <c r="H61" s="6">
        <v>900171</v>
      </c>
    </row>
    <row r="62" spans="1:8" ht="17.25" customHeight="1">
      <c r="A62" s="22"/>
      <c r="B62" s="37" t="s">
        <v>369</v>
      </c>
      <c r="C62" s="31"/>
      <c r="D62" s="31"/>
      <c r="E62" s="11"/>
      <c r="F62" s="6"/>
      <c r="G62" s="4"/>
      <c r="H62" s="6">
        <v>0</v>
      </c>
    </row>
    <row r="63" spans="1:8" ht="17.25" customHeight="1">
      <c r="A63" s="22"/>
      <c r="B63" s="290" t="s">
        <v>367</v>
      </c>
      <c r="C63" s="290"/>
      <c r="D63" s="290"/>
      <c r="E63" s="11"/>
      <c r="F63" s="6">
        <f>448253+310000</f>
        <v>758253</v>
      </c>
      <c r="G63" s="4"/>
      <c r="H63" s="6">
        <v>517215</v>
      </c>
    </row>
    <row r="64" spans="1:8" ht="17.25" customHeight="1">
      <c r="A64" s="22"/>
      <c r="B64" s="290" t="s">
        <v>299</v>
      </c>
      <c r="C64" s="290"/>
      <c r="D64" s="290"/>
      <c r="E64" s="11"/>
      <c r="F64" s="6"/>
      <c r="G64" s="4"/>
      <c r="H64" s="6">
        <v>0</v>
      </c>
    </row>
    <row r="65" spans="1:8" ht="17.25" customHeight="1">
      <c r="A65" s="22"/>
      <c r="B65" s="290" t="s">
        <v>368</v>
      </c>
      <c r="C65" s="290"/>
      <c r="D65" s="290"/>
      <c r="E65" s="11"/>
      <c r="F65" s="6">
        <v>275848</v>
      </c>
      <c r="G65" s="4"/>
      <c r="H65" s="6">
        <v>620658</v>
      </c>
    </row>
    <row r="66" spans="1:8" ht="17.25" customHeight="1">
      <c r="A66" s="22"/>
      <c r="B66" s="290" t="s">
        <v>316</v>
      </c>
      <c r="C66" s="290"/>
      <c r="D66" s="290"/>
      <c r="E66" s="11"/>
      <c r="F66" s="6"/>
      <c r="G66" s="4"/>
      <c r="H66" s="6">
        <v>0</v>
      </c>
    </row>
    <row r="67" spans="1:8" ht="17.25" customHeight="1">
      <c r="A67" s="22"/>
      <c r="B67" s="290" t="s">
        <v>262</v>
      </c>
      <c r="C67" s="290"/>
      <c r="D67" s="290"/>
      <c r="E67" s="11"/>
      <c r="F67" s="6">
        <v>110000</v>
      </c>
      <c r="G67" s="4"/>
      <c r="H67" s="6">
        <v>60000</v>
      </c>
    </row>
    <row r="68" spans="1:8" ht="17.25" customHeight="1">
      <c r="A68" s="22"/>
      <c r="B68" s="33" t="s">
        <v>263</v>
      </c>
      <c r="C68" s="31"/>
      <c r="D68" s="31"/>
      <c r="E68" s="11"/>
      <c r="F68" s="6"/>
      <c r="G68" s="4"/>
      <c r="H68" s="6">
        <v>53000</v>
      </c>
    </row>
    <row r="69" spans="1:8" ht="17.25" customHeight="1">
      <c r="A69" s="22"/>
      <c r="B69" s="33" t="s">
        <v>260</v>
      </c>
      <c r="C69" s="31"/>
      <c r="D69" s="31"/>
      <c r="E69" s="11"/>
      <c r="F69" s="6">
        <v>320000</v>
      </c>
      <c r="G69" s="4"/>
      <c r="H69" s="6">
        <v>160000</v>
      </c>
    </row>
    <row r="70" spans="1:8" ht="17.25" customHeight="1">
      <c r="A70" s="22"/>
      <c r="B70" s="33" t="s">
        <v>261</v>
      </c>
      <c r="C70" s="31"/>
      <c r="D70" s="31"/>
      <c r="E70" s="11"/>
      <c r="F70" s="6"/>
      <c r="G70" s="4"/>
      <c r="H70" s="6">
        <v>192000</v>
      </c>
    </row>
    <row r="71" spans="1:8" ht="17.25" customHeight="1">
      <c r="A71" s="22"/>
      <c r="C71" s="31"/>
      <c r="D71" s="31"/>
      <c r="E71" s="11"/>
      <c r="F71" s="6"/>
      <c r="G71" s="4"/>
      <c r="H71" s="6">
        <v>0</v>
      </c>
    </row>
    <row r="72" spans="1:8" ht="17.25" customHeight="1" thickBot="1">
      <c r="A72" s="22"/>
      <c r="B72" s="289"/>
      <c r="C72" s="289"/>
      <c r="D72" s="289"/>
      <c r="E72" s="9"/>
      <c r="F72" s="8">
        <f>SUM(F59:F71)</f>
        <v>4222669</v>
      </c>
      <c r="G72" s="9"/>
      <c r="H72" s="8">
        <f>SUM(H59:H71)</f>
        <v>3910967</v>
      </c>
    </row>
    <row r="73" spans="1:8" ht="17.25" customHeight="1" thickTop="1">
      <c r="A73" s="22"/>
      <c r="B73" s="287" t="s">
        <v>170</v>
      </c>
      <c r="C73" s="287"/>
      <c r="D73" s="287"/>
      <c r="E73" s="287"/>
      <c r="F73" s="287"/>
      <c r="G73" s="287"/>
      <c r="H73" s="287"/>
    </row>
    <row r="74" spans="1:8" ht="17.25" customHeight="1">
      <c r="A74" s="22"/>
      <c r="B74" s="287" t="s">
        <v>351</v>
      </c>
      <c r="C74" s="287"/>
      <c r="D74" s="287"/>
      <c r="E74" s="287"/>
      <c r="F74" s="287"/>
      <c r="G74" s="287"/>
      <c r="H74" s="287"/>
    </row>
    <row r="75" spans="1:8" ht="17.25" customHeight="1">
      <c r="A75" s="22"/>
      <c r="B75" s="287" t="s">
        <v>352</v>
      </c>
      <c r="C75" s="287"/>
      <c r="D75" s="287"/>
      <c r="E75" s="287"/>
      <c r="F75" s="287"/>
      <c r="G75" s="287"/>
      <c r="H75" s="287"/>
    </row>
    <row r="76" spans="1:8" ht="17.25" customHeight="1">
      <c r="A76" s="22"/>
      <c r="B76" s="287" t="s">
        <v>353</v>
      </c>
      <c r="C76" s="287"/>
      <c r="D76" s="287"/>
      <c r="E76" s="287"/>
      <c r="F76" s="287"/>
      <c r="G76" s="287"/>
      <c r="H76" s="287"/>
    </row>
    <row r="77" spans="1:8" ht="17.25" customHeight="1">
      <c r="A77" s="22"/>
      <c r="B77" s="287" t="s">
        <v>349</v>
      </c>
      <c r="C77" s="287"/>
      <c r="D77" s="287"/>
      <c r="E77" s="287"/>
      <c r="F77" s="287"/>
      <c r="G77" s="287"/>
      <c r="H77" s="287"/>
    </row>
    <row r="78" spans="1:8" ht="17.25" customHeight="1">
      <c r="A78" s="22"/>
      <c r="B78" s="287" t="s">
        <v>350</v>
      </c>
      <c r="C78" s="287"/>
      <c r="D78" s="287"/>
      <c r="E78" s="287"/>
      <c r="F78" s="287"/>
      <c r="G78" s="287"/>
      <c r="H78" s="287"/>
    </row>
    <row r="79" spans="1:8" ht="17.25" customHeight="1">
      <c r="A79" s="22"/>
      <c r="B79" s="32"/>
      <c r="C79" s="24"/>
      <c r="D79" s="24"/>
      <c r="E79" s="9"/>
      <c r="F79" s="9"/>
      <c r="G79" s="9"/>
      <c r="H79" s="9"/>
    </row>
    <row r="80" spans="1:8" ht="17.25" customHeight="1">
      <c r="A80" s="22" t="s">
        <v>64</v>
      </c>
      <c r="B80" s="32" t="s">
        <v>26</v>
      </c>
      <c r="C80" s="32"/>
      <c r="D80" s="32"/>
      <c r="F80" s="4"/>
      <c r="G80" s="4"/>
      <c r="H80" s="4"/>
    </row>
    <row r="81" spans="1:8" ht="17.25" customHeight="1">
      <c r="A81" s="22"/>
      <c r="B81" s="29"/>
      <c r="C81" s="25"/>
      <c r="D81" s="25"/>
      <c r="F81" s="4">
        <v>0</v>
      </c>
      <c r="G81" s="4"/>
      <c r="H81" s="4">
        <v>0</v>
      </c>
    </row>
    <row r="82" spans="1:8" ht="17.25" customHeight="1" thickBot="1">
      <c r="A82" s="22"/>
      <c r="B82" s="25"/>
      <c r="C82" s="25"/>
      <c r="D82" s="25"/>
      <c r="E82" s="9"/>
      <c r="F82" s="8">
        <f>SUM(F81:F81)</f>
        <v>0</v>
      </c>
      <c r="G82" s="4"/>
      <c r="H82" s="8">
        <f>SUM(H81:H81)</f>
        <v>0</v>
      </c>
    </row>
    <row r="83" spans="1:8" ht="17.25" customHeight="1" thickTop="1">
      <c r="A83" s="22"/>
      <c r="B83" s="32" t="s">
        <v>106</v>
      </c>
      <c r="C83" s="25"/>
      <c r="D83" s="25"/>
      <c r="E83" s="9"/>
      <c r="F83" s="9"/>
      <c r="G83" s="4"/>
      <c r="H83" s="9"/>
    </row>
    <row r="84" spans="1:8" ht="17.25" customHeight="1">
      <c r="A84" s="22"/>
      <c r="B84" s="32"/>
      <c r="C84" s="25"/>
      <c r="D84" s="25"/>
      <c r="E84" s="9"/>
      <c r="F84" s="9"/>
      <c r="G84" s="9"/>
      <c r="H84" s="9"/>
    </row>
    <row r="85" spans="1:8" ht="17.25" customHeight="1">
      <c r="A85" s="22" t="s">
        <v>65</v>
      </c>
      <c r="B85" s="32" t="s">
        <v>27</v>
      </c>
      <c r="C85" s="32"/>
      <c r="D85" s="32"/>
      <c r="E85" s="11"/>
      <c r="F85" s="4"/>
      <c r="G85" s="4"/>
      <c r="H85" s="12"/>
    </row>
    <row r="86" spans="1:8" ht="17.25" customHeight="1">
      <c r="A86" s="22"/>
      <c r="B86" s="29"/>
      <c r="C86" s="34"/>
      <c r="D86" s="34"/>
      <c r="E86" s="11"/>
      <c r="F86" s="4">
        <v>0</v>
      </c>
      <c r="G86" s="4"/>
      <c r="H86" s="4">
        <v>0</v>
      </c>
    </row>
    <row r="87" spans="1:8" ht="17.25" customHeight="1" thickBot="1">
      <c r="A87" s="22"/>
      <c r="B87" s="25"/>
      <c r="C87" s="25"/>
      <c r="D87" s="25"/>
      <c r="E87" s="9"/>
      <c r="F87" s="8">
        <f>SUM(F86:F86)</f>
        <v>0</v>
      </c>
      <c r="G87" s="4"/>
      <c r="H87" s="8">
        <f>SUM(H86:H86)</f>
        <v>0</v>
      </c>
    </row>
    <row r="88" spans="1:8" ht="17.25" customHeight="1" thickTop="1">
      <c r="A88" s="22"/>
      <c r="B88" s="25"/>
      <c r="C88" s="25"/>
      <c r="D88" s="25"/>
      <c r="E88" s="9"/>
      <c r="F88" s="9"/>
      <c r="G88" s="9"/>
      <c r="H88" s="9"/>
    </row>
    <row r="89" spans="1:8" ht="17.25" customHeight="1">
      <c r="A89" s="22" t="s">
        <v>66</v>
      </c>
      <c r="B89" s="32" t="s">
        <v>107</v>
      </c>
      <c r="C89" s="25"/>
      <c r="D89" s="25"/>
      <c r="E89" s="9"/>
      <c r="F89" s="9"/>
      <c r="G89" s="9"/>
      <c r="H89" s="9"/>
    </row>
    <row r="90" spans="1:8" ht="17.25" customHeight="1">
      <c r="A90" s="22"/>
      <c r="B90" s="25" t="s">
        <v>249</v>
      </c>
      <c r="C90" s="25"/>
      <c r="D90" s="25"/>
      <c r="E90" s="9"/>
      <c r="F90" s="9">
        <v>0</v>
      </c>
      <c r="G90" s="9"/>
      <c r="H90" s="9">
        <v>0</v>
      </c>
    </row>
    <row r="91" spans="1:8" ht="17.25" customHeight="1">
      <c r="A91" s="22"/>
      <c r="B91" s="25" t="s">
        <v>103</v>
      </c>
      <c r="C91" s="25"/>
      <c r="D91" s="25"/>
      <c r="E91" s="9"/>
      <c r="F91" s="9">
        <v>0</v>
      </c>
      <c r="G91" s="9"/>
      <c r="H91" s="9">
        <v>0</v>
      </c>
    </row>
    <row r="92" spans="1:8" ht="17.25" customHeight="1">
      <c r="A92" s="22"/>
      <c r="B92" s="25" t="s">
        <v>103</v>
      </c>
      <c r="C92" s="25"/>
      <c r="D92" s="25"/>
      <c r="E92" s="9"/>
      <c r="F92" s="9">
        <v>0</v>
      </c>
      <c r="G92" s="9"/>
      <c r="H92" s="9">
        <v>0</v>
      </c>
    </row>
    <row r="93" spans="1:8" ht="17.25" customHeight="1" thickBot="1">
      <c r="A93" s="22"/>
      <c r="B93" s="25"/>
      <c r="C93" s="25"/>
      <c r="D93" s="25"/>
      <c r="E93" s="9"/>
      <c r="F93" s="8">
        <f>SUM(F90:F92)</f>
        <v>0</v>
      </c>
      <c r="G93" s="9"/>
      <c r="H93" s="8">
        <f>SUM(H90:H92)</f>
        <v>0</v>
      </c>
    </row>
    <row r="94" spans="1:8" ht="17.25" customHeight="1" thickTop="1">
      <c r="A94" s="22"/>
      <c r="B94" s="25"/>
      <c r="C94" s="25"/>
      <c r="D94" s="25"/>
      <c r="E94" s="9"/>
      <c r="F94" s="9"/>
      <c r="G94" s="9"/>
      <c r="H94" s="9"/>
    </row>
    <row r="95" spans="1:8" ht="17.25" customHeight="1">
      <c r="A95" s="22" t="s">
        <v>67</v>
      </c>
      <c r="B95" s="32" t="s">
        <v>85</v>
      </c>
      <c r="C95" s="25"/>
      <c r="D95" s="25"/>
      <c r="E95" s="9"/>
      <c r="F95" s="9"/>
      <c r="G95" s="9"/>
      <c r="H95" s="9"/>
    </row>
    <row r="96" spans="1:8" ht="17.25" customHeight="1">
      <c r="A96" s="22"/>
      <c r="B96" s="25" t="s">
        <v>249</v>
      </c>
      <c r="C96" s="25"/>
      <c r="D96" s="25"/>
      <c r="E96" s="9"/>
      <c r="F96" s="9">
        <v>0</v>
      </c>
      <c r="G96" s="9"/>
      <c r="H96" s="9">
        <v>0</v>
      </c>
    </row>
    <row r="97" spans="1:8" ht="17.25" customHeight="1">
      <c r="A97" s="22"/>
      <c r="B97" s="25" t="s">
        <v>103</v>
      </c>
      <c r="C97" s="25"/>
      <c r="D97" s="25"/>
      <c r="E97" s="9"/>
      <c r="F97" s="9">
        <v>0</v>
      </c>
      <c r="G97" s="9"/>
      <c r="H97" s="9">
        <v>0</v>
      </c>
    </row>
    <row r="98" spans="1:8" ht="17.25" customHeight="1">
      <c r="A98" s="22"/>
      <c r="B98" s="25" t="s">
        <v>103</v>
      </c>
      <c r="C98" s="25"/>
      <c r="D98" s="25"/>
      <c r="E98" s="9"/>
      <c r="F98" s="9">
        <v>0</v>
      </c>
      <c r="G98" s="9"/>
      <c r="H98" s="9">
        <v>0</v>
      </c>
    </row>
    <row r="99" spans="1:8" ht="17.25" customHeight="1" thickBot="1">
      <c r="A99" s="22"/>
      <c r="B99" s="25"/>
      <c r="C99" s="25"/>
      <c r="D99" s="25"/>
      <c r="E99" s="9"/>
      <c r="F99" s="8">
        <f>SUM(F96:F98)</f>
        <v>0</v>
      </c>
      <c r="G99" s="9"/>
      <c r="H99" s="8">
        <f>SUM(H96:H98)</f>
        <v>0</v>
      </c>
    </row>
    <row r="100" spans="1:8" ht="17.25" customHeight="1" thickTop="1">
      <c r="A100" s="22"/>
      <c r="B100" s="25"/>
      <c r="C100" s="25"/>
      <c r="D100" s="25"/>
      <c r="E100" s="9"/>
      <c r="F100" s="9"/>
      <c r="G100" s="9"/>
      <c r="H100" s="9"/>
    </row>
    <row r="101" spans="1:8" ht="17.25" customHeight="1">
      <c r="A101" s="22"/>
      <c r="B101" s="25"/>
      <c r="C101" s="25"/>
      <c r="D101" s="25"/>
      <c r="E101" s="9"/>
      <c r="F101" s="9"/>
      <c r="G101" s="9"/>
      <c r="H101" s="9"/>
    </row>
    <row r="102" spans="1:8" ht="17.25" customHeight="1">
      <c r="A102" s="22"/>
      <c r="B102" s="25"/>
      <c r="C102" s="25"/>
      <c r="D102" s="25"/>
      <c r="E102" s="9"/>
      <c r="F102" s="9"/>
      <c r="G102" s="9"/>
      <c r="H102" s="9"/>
    </row>
    <row r="103" spans="1:8" ht="17.25" customHeight="1">
      <c r="A103" s="22"/>
      <c r="B103" s="25"/>
      <c r="C103" s="25"/>
      <c r="D103" s="25"/>
      <c r="E103" s="9"/>
      <c r="F103" s="9"/>
      <c r="G103" s="9"/>
      <c r="H103" s="9"/>
    </row>
    <row r="104" spans="1:8" ht="17.25" customHeight="1">
      <c r="A104" s="22"/>
      <c r="B104" s="25"/>
      <c r="C104" s="25"/>
      <c r="D104" s="25"/>
      <c r="E104" s="9"/>
      <c r="F104" s="9"/>
      <c r="G104" s="9"/>
      <c r="H104" s="9"/>
    </row>
    <row r="105" spans="1:8" ht="17.25" customHeight="1">
      <c r="A105" s="22" t="s">
        <v>68</v>
      </c>
      <c r="B105" s="32" t="s">
        <v>12</v>
      </c>
      <c r="C105" s="32"/>
      <c r="D105" s="32"/>
      <c r="F105" s="4"/>
      <c r="G105" s="9"/>
      <c r="H105" s="55"/>
    </row>
    <row r="106" spans="1:8" ht="17.25" customHeight="1">
      <c r="A106" s="22"/>
      <c r="B106" s="32" t="s">
        <v>138</v>
      </c>
      <c r="C106" s="32"/>
      <c r="D106" s="32"/>
      <c r="F106" s="4"/>
      <c r="G106" s="9"/>
      <c r="H106" s="55"/>
    </row>
    <row r="107" spans="1:8" ht="17.25" customHeight="1">
      <c r="A107" s="22"/>
      <c r="B107" s="25" t="s">
        <v>264</v>
      </c>
      <c r="C107" s="31"/>
      <c r="D107" s="31"/>
      <c r="E107" s="2"/>
      <c r="F107" s="6">
        <v>0</v>
      </c>
      <c r="G107" s="7"/>
      <c r="H107" s="6">
        <v>0</v>
      </c>
    </row>
    <row r="108" spans="1:8" ht="17.25" customHeight="1">
      <c r="A108" s="22"/>
      <c r="B108" s="25" t="s">
        <v>306</v>
      </c>
      <c r="C108" s="31"/>
      <c r="D108" s="31"/>
      <c r="E108" s="2"/>
      <c r="F108" s="6">
        <v>0</v>
      </c>
      <c r="G108" s="7"/>
      <c r="H108" s="6">
        <v>0</v>
      </c>
    </row>
    <row r="109" spans="1:8" ht="17.25" customHeight="1">
      <c r="A109" s="22"/>
      <c r="B109" s="25" t="s">
        <v>265</v>
      </c>
      <c r="C109" s="31"/>
      <c r="D109" s="31"/>
      <c r="E109" s="2"/>
      <c r="F109" s="6">
        <v>22900</v>
      </c>
      <c r="G109" s="7"/>
      <c r="H109" s="6">
        <v>22120</v>
      </c>
    </row>
    <row r="110" spans="1:8" ht="17.25" customHeight="1">
      <c r="A110" s="22"/>
      <c r="B110" s="25" t="s">
        <v>264</v>
      </c>
      <c r="C110" s="31"/>
      <c r="D110" s="31"/>
      <c r="E110" s="2"/>
      <c r="F110" s="6">
        <v>0</v>
      </c>
      <c r="G110" s="7"/>
      <c r="H110" s="6">
        <v>0</v>
      </c>
    </row>
    <row r="111" spans="1:8" ht="17.25" customHeight="1">
      <c r="A111" s="22"/>
      <c r="B111" s="25" t="s">
        <v>266</v>
      </c>
      <c r="C111" s="31"/>
      <c r="D111" s="31"/>
      <c r="E111" s="57"/>
      <c r="F111" s="6">
        <v>0</v>
      </c>
      <c r="G111" s="7"/>
      <c r="H111" s="6">
        <v>0</v>
      </c>
    </row>
    <row r="112" spans="1:8" ht="17.25" customHeight="1">
      <c r="A112" s="22"/>
      <c r="B112" s="25" t="s">
        <v>12</v>
      </c>
      <c r="C112" s="31"/>
      <c r="D112" s="31"/>
      <c r="E112" s="57"/>
      <c r="F112" s="6">
        <v>0</v>
      </c>
      <c r="G112" s="7"/>
      <c r="H112" s="6">
        <v>18600</v>
      </c>
    </row>
    <row r="113" spans="1:8" ht="17.25" customHeight="1">
      <c r="A113" s="22"/>
      <c r="B113" s="31"/>
      <c r="C113" s="31"/>
      <c r="D113" s="31"/>
      <c r="E113" s="57"/>
      <c r="F113" s="6"/>
      <c r="G113" s="7"/>
      <c r="H113" s="6"/>
    </row>
    <row r="114" spans="1:8" ht="17.25" customHeight="1">
      <c r="A114" s="22"/>
      <c r="C114" s="25"/>
      <c r="D114" s="25"/>
      <c r="E114" s="147" t="s">
        <v>269</v>
      </c>
      <c r="F114" s="154">
        <f>SUM(F107:F113)</f>
        <v>22900</v>
      </c>
      <c r="G114" s="11"/>
      <c r="H114" s="154">
        <f>SUM(H107:H113)</f>
        <v>40720</v>
      </c>
    </row>
    <row r="115" spans="1:8" ht="17.25" customHeight="1">
      <c r="A115" s="22"/>
      <c r="B115" s="19" t="s">
        <v>139</v>
      </c>
      <c r="C115" s="25"/>
      <c r="D115" s="25"/>
      <c r="E115" s="11"/>
      <c r="F115" s="11"/>
      <c r="G115" s="11"/>
      <c r="H115" s="11"/>
    </row>
    <row r="116" spans="1:8" ht="17.25" customHeight="1">
      <c r="A116" s="22"/>
      <c r="B116" s="25" t="s">
        <v>267</v>
      </c>
      <c r="C116" s="25"/>
      <c r="D116" s="25"/>
      <c r="E116" s="11"/>
      <c r="F116" s="11">
        <v>0</v>
      </c>
      <c r="G116" s="11"/>
      <c r="H116" s="11">
        <v>0</v>
      </c>
    </row>
    <row r="117" spans="1:8" ht="17.25" customHeight="1">
      <c r="A117" s="22"/>
      <c r="B117" s="25" t="s">
        <v>268</v>
      </c>
      <c r="C117" s="25"/>
      <c r="D117" s="25"/>
      <c r="E117" s="11"/>
      <c r="F117" s="11">
        <v>0</v>
      </c>
      <c r="G117" s="11"/>
      <c r="H117" s="11">
        <v>0</v>
      </c>
    </row>
    <row r="118" spans="1:8" ht="17.25" customHeight="1">
      <c r="A118" s="22"/>
      <c r="B118" s="31" t="s">
        <v>165</v>
      </c>
      <c r="C118" s="25"/>
      <c r="D118" s="25"/>
      <c r="E118" s="11"/>
      <c r="F118" s="11">
        <v>0</v>
      </c>
      <c r="G118" s="11"/>
      <c r="H118" s="11">
        <v>0</v>
      </c>
    </row>
    <row r="119" spans="1:8" ht="17.25" customHeight="1">
      <c r="A119" s="22"/>
      <c r="B119" s="33" t="s">
        <v>131</v>
      </c>
      <c r="C119" s="25"/>
      <c r="D119" s="25"/>
      <c r="E119" s="11"/>
      <c r="F119" s="11">
        <v>0</v>
      </c>
      <c r="G119" s="11"/>
      <c r="H119" s="11">
        <v>0</v>
      </c>
    </row>
    <row r="120" spans="1:8" ht="17.25" customHeight="1">
      <c r="A120" s="22"/>
      <c r="C120" s="25"/>
      <c r="D120" s="25"/>
      <c r="E120" s="11"/>
      <c r="F120" s="11"/>
      <c r="G120" s="11"/>
      <c r="H120" s="11"/>
    </row>
    <row r="121" spans="1:8" ht="17.25" customHeight="1">
      <c r="A121" s="22"/>
      <c r="C121" s="25"/>
      <c r="D121" s="25"/>
      <c r="E121" s="147" t="s">
        <v>269</v>
      </c>
      <c r="F121" s="154">
        <f>SUM(F116:F120)</f>
        <v>0</v>
      </c>
      <c r="G121" s="11"/>
      <c r="H121" s="154">
        <f>SUM(H116:H120)</f>
        <v>0</v>
      </c>
    </row>
    <row r="122" spans="1:8" ht="17.25" customHeight="1" thickBot="1">
      <c r="A122" s="22"/>
      <c r="C122" s="25"/>
      <c r="D122" s="25"/>
      <c r="E122" s="148" t="s">
        <v>250</v>
      </c>
      <c r="F122" s="149">
        <f>F114+F121</f>
        <v>22900</v>
      </c>
      <c r="G122" s="11"/>
      <c r="H122" s="149">
        <f>H114+H121</f>
        <v>40720</v>
      </c>
    </row>
    <row r="123" spans="1:8" ht="17.25" customHeight="1" thickTop="1">
      <c r="A123" s="22" t="s">
        <v>69</v>
      </c>
      <c r="B123" s="32" t="s">
        <v>13</v>
      </c>
      <c r="C123" s="32"/>
      <c r="D123" s="25"/>
      <c r="F123" s="77"/>
      <c r="G123" s="11"/>
      <c r="H123" s="77"/>
    </row>
    <row r="124" spans="1:8" ht="17.25" customHeight="1">
      <c r="A124" s="22"/>
      <c r="B124" s="243" t="s">
        <v>44</v>
      </c>
      <c r="C124" s="32"/>
      <c r="D124" s="25"/>
      <c r="F124" s="13">
        <v>0</v>
      </c>
      <c r="G124" s="11"/>
      <c r="H124" s="12">
        <v>0</v>
      </c>
    </row>
    <row r="125" spans="1:8" ht="17.25" customHeight="1">
      <c r="A125" s="22"/>
      <c r="B125" s="37" t="s">
        <v>108</v>
      </c>
      <c r="C125" s="31"/>
      <c r="D125" s="31"/>
      <c r="E125" s="5"/>
      <c r="F125" s="6">
        <v>50000</v>
      </c>
      <c r="G125" s="3"/>
      <c r="H125" s="6">
        <v>0</v>
      </c>
    </row>
    <row r="126" spans="1:8" ht="17.25" customHeight="1">
      <c r="A126" s="22"/>
      <c r="B126" s="19" t="s">
        <v>158</v>
      </c>
      <c r="C126" s="31"/>
      <c r="D126" s="31"/>
      <c r="E126" s="5"/>
      <c r="F126" s="6">
        <v>0</v>
      </c>
      <c r="G126" s="3"/>
      <c r="H126" s="6">
        <v>0</v>
      </c>
    </row>
    <row r="127" spans="1:8" ht="17.25" customHeight="1">
      <c r="A127" s="22"/>
      <c r="B127" s="19" t="s">
        <v>271</v>
      </c>
      <c r="C127" s="31"/>
      <c r="D127" s="31"/>
      <c r="E127" s="5"/>
      <c r="F127" s="6">
        <v>0</v>
      </c>
      <c r="G127" s="3"/>
      <c r="H127" s="6">
        <v>0</v>
      </c>
    </row>
    <row r="128" spans="1:8" ht="17.25" customHeight="1">
      <c r="A128" s="22"/>
      <c r="B128" s="37" t="s">
        <v>159</v>
      </c>
      <c r="C128" s="31"/>
      <c r="D128" s="31"/>
      <c r="E128" s="5"/>
      <c r="F128" s="6">
        <v>0</v>
      </c>
      <c r="G128" s="3"/>
      <c r="H128" s="6">
        <v>17072</v>
      </c>
    </row>
    <row r="129" spans="1:8" ht="17.25" customHeight="1">
      <c r="A129" s="22"/>
      <c r="B129" s="31" t="s">
        <v>270</v>
      </c>
      <c r="C129" s="31"/>
      <c r="D129" s="31"/>
      <c r="E129" s="5"/>
      <c r="F129" s="6">
        <v>0</v>
      </c>
      <c r="G129" s="3"/>
      <c r="H129" s="6">
        <v>0</v>
      </c>
    </row>
    <row r="130" spans="1:8" ht="17.25" customHeight="1">
      <c r="A130" s="22"/>
      <c r="C130" s="25"/>
      <c r="D130" s="25"/>
      <c r="E130" s="147" t="s">
        <v>269</v>
      </c>
      <c r="F130" s="154">
        <f>SUM(F125:F128)</f>
        <v>50000</v>
      </c>
      <c r="G130" s="3"/>
      <c r="H130" s="154">
        <f>SUM(H125:H128)</f>
        <v>17072</v>
      </c>
    </row>
    <row r="131" spans="1:8" ht="17.25" customHeight="1">
      <c r="A131" s="22"/>
      <c r="B131" s="236" t="s">
        <v>48</v>
      </c>
      <c r="C131" s="25"/>
      <c r="D131" s="25"/>
      <c r="E131" s="3"/>
      <c r="F131" s="6">
        <v>0</v>
      </c>
      <c r="G131" s="3"/>
      <c r="H131" s="3"/>
    </row>
    <row r="132" spans="1:8" ht="17.25" customHeight="1">
      <c r="A132" s="22"/>
      <c r="B132" s="19" t="s">
        <v>160</v>
      </c>
      <c r="C132" s="25"/>
      <c r="D132" s="25"/>
      <c r="E132" s="3"/>
      <c r="F132" s="6">
        <v>116575</v>
      </c>
      <c r="G132" s="3"/>
      <c r="H132" s="6">
        <v>194625</v>
      </c>
    </row>
    <row r="133" spans="1:8" ht="17.25" customHeight="1">
      <c r="A133" s="22"/>
      <c r="B133" s="19" t="s">
        <v>161</v>
      </c>
      <c r="C133" s="25"/>
      <c r="D133" s="25"/>
      <c r="E133" s="3"/>
      <c r="F133" s="6">
        <v>176225</v>
      </c>
      <c r="G133" s="3"/>
      <c r="H133" s="6">
        <v>180800</v>
      </c>
    </row>
    <row r="134" spans="1:8" ht="17.25" customHeight="1">
      <c r="A134" s="22"/>
      <c r="B134" s="19" t="s">
        <v>158</v>
      </c>
      <c r="C134" s="25"/>
      <c r="D134" s="25"/>
      <c r="E134" s="3"/>
      <c r="F134" s="6">
        <v>631702</v>
      </c>
      <c r="G134" s="3"/>
      <c r="H134" s="6">
        <f>188000+294424</f>
        <v>482424</v>
      </c>
    </row>
    <row r="135" spans="1:8" ht="17.25" customHeight="1">
      <c r="A135" s="22"/>
      <c r="B135" s="19" t="s">
        <v>159</v>
      </c>
      <c r="C135" s="25"/>
      <c r="D135" s="25"/>
      <c r="E135" s="3"/>
      <c r="F135" s="6">
        <v>0</v>
      </c>
      <c r="G135" s="3"/>
      <c r="H135" s="6">
        <v>0</v>
      </c>
    </row>
    <row r="136" spans="1:8" ht="17.25" customHeight="1">
      <c r="A136" s="22"/>
      <c r="B136" s="19" t="s">
        <v>272</v>
      </c>
      <c r="C136" s="25"/>
      <c r="D136" s="25"/>
      <c r="E136" s="3"/>
      <c r="F136" s="6">
        <v>0</v>
      </c>
      <c r="G136" s="3"/>
      <c r="H136" s="6">
        <v>0</v>
      </c>
    </row>
    <row r="137" spans="1:8" ht="17.25" customHeight="1">
      <c r="A137" s="22"/>
      <c r="B137" s="25"/>
      <c r="C137" s="25"/>
      <c r="D137" s="25"/>
      <c r="E137" s="147" t="s">
        <v>269</v>
      </c>
      <c r="F137" s="154">
        <f>SUM(F132:F136)</f>
        <v>924502</v>
      </c>
      <c r="G137" s="3"/>
      <c r="H137" s="154">
        <f>SUM(H132:H136)</f>
        <v>857849</v>
      </c>
    </row>
    <row r="138" spans="1:8" ht="17.25" customHeight="1" thickBot="1">
      <c r="A138" s="22"/>
      <c r="B138" s="25"/>
      <c r="C138" s="25"/>
      <c r="D138" s="25"/>
      <c r="E138" s="148" t="s">
        <v>250</v>
      </c>
      <c r="F138" s="10">
        <f>F130+F137</f>
        <v>974502</v>
      </c>
      <c r="G138" s="3"/>
      <c r="H138" s="10">
        <f>H130+H137</f>
        <v>874921</v>
      </c>
    </row>
    <row r="139" spans="1:8" ht="17.25" customHeight="1" thickTop="1">
      <c r="A139" s="22" t="s">
        <v>70</v>
      </c>
      <c r="B139" s="32" t="s">
        <v>109</v>
      </c>
      <c r="C139" s="32"/>
      <c r="D139" s="32"/>
      <c r="F139" s="4"/>
      <c r="G139" s="9"/>
      <c r="H139" s="78"/>
    </row>
    <row r="140" spans="1:8" ht="17.25" customHeight="1">
      <c r="A140" s="22"/>
      <c r="B140" s="243" t="s">
        <v>44</v>
      </c>
      <c r="C140" s="32"/>
      <c r="D140" s="32"/>
      <c r="F140" s="6">
        <v>0</v>
      </c>
      <c r="G140" s="9"/>
      <c r="H140" s="6">
        <v>0</v>
      </c>
    </row>
    <row r="141" spans="1:8" ht="17.25" customHeight="1">
      <c r="A141" s="22"/>
      <c r="B141" s="37" t="s">
        <v>273</v>
      </c>
      <c r="C141" s="32"/>
      <c r="D141" s="32"/>
      <c r="F141" s="6">
        <v>0</v>
      </c>
      <c r="G141" s="9"/>
      <c r="H141" s="6">
        <v>0</v>
      </c>
    </row>
    <row r="142" spans="1:8" ht="17.25" customHeight="1">
      <c r="A142" s="22"/>
      <c r="B142" s="37" t="s">
        <v>274</v>
      </c>
      <c r="C142" s="32"/>
      <c r="D142" s="32"/>
      <c r="F142" s="6">
        <v>0</v>
      </c>
      <c r="G142" s="9"/>
      <c r="H142" s="6">
        <v>0</v>
      </c>
    </row>
    <row r="143" spans="1:8" ht="17.25" customHeight="1">
      <c r="A143" s="22"/>
      <c r="B143" s="25" t="s">
        <v>275</v>
      </c>
      <c r="C143" s="32"/>
      <c r="D143" s="32"/>
      <c r="F143" s="6">
        <v>0</v>
      </c>
      <c r="G143" s="9"/>
      <c r="H143" s="6">
        <v>0</v>
      </c>
    </row>
    <row r="144" spans="1:8" ht="17.25" customHeight="1">
      <c r="A144" s="22"/>
      <c r="B144" s="32"/>
      <c r="C144" s="32"/>
      <c r="D144" s="32"/>
      <c r="E144" s="147" t="s">
        <v>269</v>
      </c>
      <c r="F144" s="150">
        <f>SUM(F141:F143)</f>
        <v>0</v>
      </c>
      <c r="G144" s="9"/>
      <c r="H144" s="150">
        <f>SUM(H141:H143)</f>
        <v>0</v>
      </c>
    </row>
    <row r="145" spans="1:8" ht="17.25" customHeight="1">
      <c r="A145" s="22"/>
      <c r="B145" s="236" t="s">
        <v>48</v>
      </c>
      <c r="C145" s="32"/>
      <c r="D145" s="32"/>
      <c r="F145" s="4"/>
      <c r="G145" s="9"/>
      <c r="H145" s="6">
        <v>0</v>
      </c>
    </row>
    <row r="146" spans="1:8" ht="17.25" customHeight="1">
      <c r="A146" s="22"/>
      <c r="B146" s="37" t="s">
        <v>140</v>
      </c>
      <c r="C146" s="29"/>
      <c r="D146" s="31"/>
      <c r="F146" s="6">
        <v>750000</v>
      </c>
      <c r="G146" s="9"/>
      <c r="H146" s="6">
        <v>2131000</v>
      </c>
    </row>
    <row r="147" spans="1:8" ht="17.25" customHeight="1">
      <c r="A147" s="22"/>
      <c r="B147" s="37" t="s">
        <v>167</v>
      </c>
      <c r="C147" s="29"/>
      <c r="D147" s="31"/>
      <c r="F147" s="6">
        <v>100000</v>
      </c>
      <c r="G147" s="9"/>
      <c r="H147" s="6">
        <v>0</v>
      </c>
    </row>
    <row r="148" spans="1:8" ht="17.25" customHeight="1">
      <c r="A148" s="22"/>
      <c r="B148" s="25" t="s">
        <v>141</v>
      </c>
      <c r="C148" s="29"/>
      <c r="D148" s="31"/>
      <c r="F148" s="6"/>
      <c r="G148" s="9"/>
      <c r="H148" s="6">
        <v>310329</v>
      </c>
    </row>
    <row r="149" spans="1:8" ht="17.25" customHeight="1">
      <c r="A149" s="22"/>
      <c r="B149" s="25" t="s">
        <v>315</v>
      </c>
      <c r="C149" s="29"/>
      <c r="D149" s="31"/>
      <c r="F149" s="6">
        <v>60000</v>
      </c>
      <c r="G149" s="9"/>
      <c r="H149" s="6">
        <v>60000</v>
      </c>
    </row>
    <row r="150" spans="1:8" ht="17.25" customHeight="1">
      <c r="A150" s="22"/>
      <c r="B150" s="25" t="s">
        <v>142</v>
      </c>
      <c r="C150" s="29"/>
      <c r="D150" s="31"/>
      <c r="F150" s="6"/>
      <c r="G150" s="9"/>
      <c r="H150" s="6">
        <v>0</v>
      </c>
    </row>
    <row r="151" spans="1:8" ht="17.25" customHeight="1">
      <c r="A151" s="22"/>
      <c r="B151" s="25" t="s">
        <v>146</v>
      </c>
      <c r="C151" s="29"/>
      <c r="D151" s="31"/>
      <c r="F151" s="6">
        <v>320000</v>
      </c>
      <c r="G151" s="9"/>
      <c r="H151" s="6">
        <v>160000</v>
      </c>
    </row>
    <row r="152" spans="1:8" ht="17.25" customHeight="1">
      <c r="A152" s="22"/>
      <c r="B152" s="25" t="s">
        <v>143</v>
      </c>
      <c r="C152" s="29"/>
      <c r="D152" s="31"/>
      <c r="F152" s="6">
        <v>233443</v>
      </c>
      <c r="G152" s="9"/>
      <c r="H152" s="6">
        <v>68962</v>
      </c>
    </row>
    <row r="153" spans="1:8" ht="17.25" customHeight="1">
      <c r="A153" s="22"/>
      <c r="B153" s="31" t="s">
        <v>136</v>
      </c>
      <c r="C153" s="31"/>
      <c r="D153" s="31"/>
      <c r="E153" s="2"/>
      <c r="F153" s="6"/>
      <c r="G153" s="7"/>
      <c r="H153" s="6">
        <v>0</v>
      </c>
    </row>
    <row r="154" spans="1:8" ht="17.25" customHeight="1">
      <c r="A154" s="22"/>
      <c r="B154" s="37" t="s">
        <v>144</v>
      </c>
      <c r="C154" s="31"/>
      <c r="D154" s="31"/>
      <c r="E154" s="2"/>
      <c r="F154" s="6">
        <v>1180000</v>
      </c>
      <c r="G154" s="7"/>
      <c r="H154" s="6">
        <v>2150000</v>
      </c>
    </row>
    <row r="155" spans="1:8" ht="17.25" customHeight="1">
      <c r="A155" s="22"/>
      <c r="B155" s="286" t="s">
        <v>145</v>
      </c>
      <c r="C155" s="286"/>
      <c r="D155" s="286"/>
      <c r="E155" s="2"/>
      <c r="F155" s="6">
        <v>70000</v>
      </c>
      <c r="G155" s="7"/>
      <c r="H155" s="6">
        <v>0</v>
      </c>
    </row>
    <row r="156" spans="1:10" ht="17.25" customHeight="1">
      <c r="A156" s="22"/>
      <c r="C156" s="25"/>
      <c r="D156" s="25"/>
      <c r="E156" s="147" t="s">
        <v>269</v>
      </c>
      <c r="F156" s="151">
        <f>SUM(F146:F155)</f>
        <v>2713443</v>
      </c>
      <c r="G156" s="11"/>
      <c r="H156" s="151">
        <f>SUM(H146:H155)</f>
        <v>4880291</v>
      </c>
      <c r="J156" s="50"/>
    </row>
    <row r="157" spans="1:10" ht="17.25" customHeight="1" thickBot="1">
      <c r="A157" s="22"/>
      <c r="C157" s="25"/>
      <c r="D157" s="25"/>
      <c r="E157" s="148" t="s">
        <v>250</v>
      </c>
      <c r="F157" s="49">
        <f>F144+F156</f>
        <v>2713443</v>
      </c>
      <c r="G157" s="11"/>
      <c r="H157" s="49">
        <f>H144+H156</f>
        <v>4880291</v>
      </c>
      <c r="J157" s="50"/>
    </row>
    <row r="158" spans="1:8" ht="17.25" customHeight="1" thickTop="1">
      <c r="A158" s="22" t="s">
        <v>71</v>
      </c>
      <c r="B158" s="32" t="s">
        <v>110</v>
      </c>
      <c r="C158" s="32"/>
      <c r="D158" s="32"/>
      <c r="F158" s="4"/>
      <c r="G158" s="9"/>
      <c r="H158" s="55"/>
    </row>
    <row r="159" spans="1:8" ht="17.25" customHeight="1">
      <c r="A159" s="22"/>
      <c r="B159" s="243" t="s">
        <v>44</v>
      </c>
      <c r="C159" s="32"/>
      <c r="D159" s="32"/>
      <c r="F159" s="4"/>
      <c r="G159" s="9"/>
      <c r="H159" s="55"/>
    </row>
    <row r="160" spans="1:8" ht="17.25" customHeight="1">
      <c r="A160" s="22"/>
      <c r="B160" s="243"/>
      <c r="C160" s="32"/>
      <c r="D160" s="32"/>
      <c r="F160" s="4"/>
      <c r="G160" s="9"/>
      <c r="H160" s="55"/>
    </row>
    <row r="161" spans="1:8" ht="17.25" customHeight="1">
      <c r="A161" s="22"/>
      <c r="B161" s="32"/>
      <c r="C161" s="32"/>
      <c r="D161" s="32"/>
      <c r="E161" s="147" t="s">
        <v>269</v>
      </c>
      <c r="F161" s="150">
        <f>SUM(F160)</f>
        <v>0</v>
      </c>
      <c r="G161" s="9"/>
      <c r="H161" s="150">
        <f>SUM(H160)</f>
        <v>0</v>
      </c>
    </row>
    <row r="162" spans="1:8" ht="17.25" customHeight="1">
      <c r="A162" s="22"/>
      <c r="B162" s="236" t="s">
        <v>48</v>
      </c>
      <c r="C162" s="32"/>
      <c r="D162" s="32"/>
      <c r="F162" s="4"/>
      <c r="G162" s="9"/>
      <c r="H162" s="55"/>
    </row>
    <row r="163" spans="1:8" ht="17.25" customHeight="1">
      <c r="A163" s="22"/>
      <c r="B163" s="285" t="s">
        <v>276</v>
      </c>
      <c r="C163" s="285"/>
      <c r="D163" s="285"/>
      <c r="F163" s="4">
        <v>0</v>
      </c>
      <c r="G163" s="9"/>
      <c r="H163" s="158">
        <v>0</v>
      </c>
    </row>
    <row r="164" spans="1:8" ht="17.25" customHeight="1">
      <c r="A164" s="22"/>
      <c r="B164" s="285" t="s">
        <v>277</v>
      </c>
      <c r="C164" s="285"/>
      <c r="D164" s="285"/>
      <c r="E164" s="2"/>
      <c r="F164" s="6">
        <v>0</v>
      </c>
      <c r="G164" s="7"/>
      <c r="H164" s="158">
        <v>0</v>
      </c>
    </row>
    <row r="165" spans="1:8" ht="17.25" customHeight="1">
      <c r="A165" s="22"/>
      <c r="B165" s="285" t="s">
        <v>168</v>
      </c>
      <c r="C165" s="285"/>
      <c r="D165" s="285"/>
      <c r="E165" s="2"/>
      <c r="F165" s="6">
        <v>0</v>
      </c>
      <c r="G165" s="7"/>
      <c r="H165" s="158">
        <v>0</v>
      </c>
    </row>
    <row r="166" spans="1:8" ht="17.25" customHeight="1">
      <c r="A166" s="22"/>
      <c r="B166" s="285" t="s">
        <v>137</v>
      </c>
      <c r="C166" s="285"/>
      <c r="D166" s="285"/>
      <c r="E166" s="2"/>
      <c r="F166" s="6">
        <v>0</v>
      </c>
      <c r="G166" s="7"/>
      <c r="H166" s="158">
        <v>0</v>
      </c>
    </row>
    <row r="167" spans="1:8" ht="17.25" customHeight="1">
      <c r="A167" s="22"/>
      <c r="B167" s="285" t="s">
        <v>298</v>
      </c>
      <c r="C167" s="285"/>
      <c r="D167" s="285"/>
      <c r="E167" s="2"/>
      <c r="F167" s="6">
        <v>100000</v>
      </c>
      <c r="G167" s="7"/>
      <c r="H167" s="158">
        <v>0</v>
      </c>
    </row>
    <row r="168" spans="1:8" ht="16.5">
      <c r="A168" s="22"/>
      <c r="C168" s="25"/>
      <c r="D168" s="25"/>
      <c r="E168" s="147" t="s">
        <v>269</v>
      </c>
      <c r="F168" s="152">
        <f>SUM(F163:G167)</f>
        <v>100000</v>
      </c>
      <c r="G168" s="11"/>
      <c r="H168" s="152">
        <f>SUM(H163:I167)</f>
        <v>0</v>
      </c>
    </row>
    <row r="169" spans="1:8" ht="17.25" thickBot="1">
      <c r="A169" s="22"/>
      <c r="C169" s="25"/>
      <c r="D169" s="25"/>
      <c r="E169" s="148" t="s">
        <v>250</v>
      </c>
      <c r="F169" s="74">
        <f>F161+F168</f>
        <v>100000</v>
      </c>
      <c r="G169" s="11"/>
      <c r="H169" s="74">
        <f>H161+H168</f>
        <v>0</v>
      </c>
    </row>
    <row r="170" spans="1:8" ht="17.25" customHeight="1" thickTop="1">
      <c r="A170" s="22" t="s">
        <v>72</v>
      </c>
      <c r="B170" s="32" t="s">
        <v>111</v>
      </c>
      <c r="C170" s="32"/>
      <c r="D170" s="32"/>
      <c r="F170" s="4"/>
      <c r="G170" s="9"/>
      <c r="H170" s="55"/>
    </row>
    <row r="171" spans="1:8" ht="17.25" customHeight="1">
      <c r="A171" s="22"/>
      <c r="B171" s="243" t="s">
        <v>44</v>
      </c>
      <c r="C171" s="32"/>
      <c r="D171" s="32"/>
      <c r="F171" s="4"/>
      <c r="G171" s="9"/>
      <c r="H171" s="55"/>
    </row>
    <row r="172" spans="1:8" ht="17.25" customHeight="1">
      <c r="A172" s="22"/>
      <c r="B172" s="243"/>
      <c r="C172" s="32"/>
      <c r="D172" s="32"/>
      <c r="F172" s="4"/>
      <c r="G172" s="9"/>
      <c r="H172" s="55"/>
    </row>
    <row r="173" spans="1:8" ht="17.25" customHeight="1">
      <c r="A173" s="22"/>
      <c r="B173" s="32"/>
      <c r="C173" s="32"/>
      <c r="D173" s="32"/>
      <c r="E173" s="147" t="s">
        <v>269</v>
      </c>
      <c r="F173" s="150">
        <f>SUM(F172)</f>
        <v>0</v>
      </c>
      <c r="G173" s="9"/>
      <c r="H173" s="150">
        <f>SUM(H172)</f>
        <v>0</v>
      </c>
    </row>
    <row r="174" spans="1:8" ht="17.25" customHeight="1">
      <c r="A174" s="22"/>
      <c r="B174" s="236" t="s">
        <v>48</v>
      </c>
      <c r="C174" s="32"/>
      <c r="D174" s="32"/>
      <c r="F174" s="4"/>
      <c r="G174" s="9"/>
      <c r="H174" s="55"/>
    </row>
    <row r="175" spans="1:8" ht="17.25" customHeight="1">
      <c r="A175" s="22"/>
      <c r="B175" s="285" t="s">
        <v>276</v>
      </c>
      <c r="C175" s="285"/>
      <c r="D175" s="285"/>
      <c r="F175" s="4"/>
      <c r="G175" s="9"/>
      <c r="H175" s="4">
        <v>0</v>
      </c>
    </row>
    <row r="176" spans="1:8" ht="17.25" customHeight="1">
      <c r="A176" s="22"/>
      <c r="B176" s="285" t="s">
        <v>277</v>
      </c>
      <c r="C176" s="285"/>
      <c r="D176" s="285"/>
      <c r="F176" s="4"/>
      <c r="G176" s="9"/>
      <c r="H176" s="4">
        <v>0</v>
      </c>
    </row>
    <row r="177" spans="1:8" ht="17.25" customHeight="1">
      <c r="A177" s="22"/>
      <c r="B177" s="285" t="s">
        <v>168</v>
      </c>
      <c r="C177" s="285"/>
      <c r="D177" s="285"/>
      <c r="F177" s="4"/>
      <c r="G177" s="9"/>
      <c r="H177" s="4">
        <v>0</v>
      </c>
    </row>
    <row r="178" spans="1:8" ht="17.25" customHeight="1">
      <c r="A178" s="22"/>
      <c r="B178" s="285" t="s">
        <v>301</v>
      </c>
      <c r="C178" s="285"/>
      <c r="D178" s="285"/>
      <c r="F178" s="4"/>
      <c r="G178" s="9"/>
      <c r="H178" s="4">
        <v>192000</v>
      </c>
    </row>
    <row r="179" spans="1:8" ht="17.25" customHeight="1">
      <c r="A179" s="22"/>
      <c r="B179" s="285" t="s">
        <v>298</v>
      </c>
      <c r="C179" s="285"/>
      <c r="D179" s="285"/>
      <c r="F179" s="4"/>
      <c r="G179" s="9"/>
      <c r="H179" s="4">
        <v>200000</v>
      </c>
    </row>
    <row r="180" spans="1:8" ht="17.25" customHeight="1">
      <c r="A180" s="22"/>
      <c r="B180" s="29"/>
      <c r="C180" s="31"/>
      <c r="D180" s="31"/>
      <c r="E180" s="2"/>
      <c r="F180" s="6"/>
      <c r="G180" s="7"/>
      <c r="H180" s="6">
        <v>0</v>
      </c>
    </row>
    <row r="181" spans="1:8" ht="16.5">
      <c r="A181" s="22"/>
      <c r="C181" s="25"/>
      <c r="D181" s="25"/>
      <c r="E181" s="147" t="s">
        <v>269</v>
      </c>
      <c r="F181" s="152">
        <f>SUM(F175:F180)</f>
        <v>0</v>
      </c>
      <c r="G181" s="11"/>
      <c r="H181" s="152">
        <f>SUM(H175:H180)</f>
        <v>392000</v>
      </c>
    </row>
    <row r="182" spans="1:8" ht="17.25" thickBot="1">
      <c r="A182" s="22"/>
      <c r="C182" s="25"/>
      <c r="D182" s="25"/>
      <c r="E182" s="148" t="s">
        <v>250</v>
      </c>
      <c r="F182" s="74">
        <f>F173+F181</f>
        <v>0</v>
      </c>
      <c r="G182" s="11"/>
      <c r="H182" s="74">
        <f>H173+H181</f>
        <v>392000</v>
      </c>
    </row>
    <row r="183" spans="1:8" ht="17.25" customHeight="1" thickTop="1">
      <c r="A183" s="22" t="s">
        <v>73</v>
      </c>
      <c r="B183" s="32" t="s">
        <v>112</v>
      </c>
      <c r="C183" s="32"/>
      <c r="D183" s="32"/>
      <c r="F183" s="4"/>
      <c r="G183" s="9"/>
      <c r="H183" s="55"/>
    </row>
    <row r="184" spans="1:8" ht="17.25" customHeight="1">
      <c r="A184" s="22"/>
      <c r="B184" s="243" t="s">
        <v>44</v>
      </c>
      <c r="C184" s="32"/>
      <c r="D184" s="32"/>
      <c r="F184" s="4"/>
      <c r="G184" s="9"/>
      <c r="H184" s="55"/>
    </row>
    <row r="185" spans="1:8" ht="17.25" customHeight="1">
      <c r="A185" s="22"/>
      <c r="B185" s="37" t="s">
        <v>302</v>
      </c>
      <c r="C185" s="32"/>
      <c r="D185" s="32"/>
      <c r="F185" s="4">
        <v>8000</v>
      </c>
      <c r="G185" s="9"/>
      <c r="H185" s="202">
        <v>0</v>
      </c>
    </row>
    <row r="186" spans="1:8" ht="17.25" customHeight="1">
      <c r="A186" s="22"/>
      <c r="B186" s="37" t="s">
        <v>303</v>
      </c>
      <c r="C186" s="32"/>
      <c r="D186" s="32"/>
      <c r="F186" s="4"/>
      <c r="G186" s="9"/>
      <c r="H186" s="202">
        <v>0</v>
      </c>
    </row>
    <row r="187" spans="1:8" ht="17.25" customHeight="1">
      <c r="A187" s="22"/>
      <c r="B187" s="243"/>
      <c r="C187" s="32"/>
      <c r="D187" s="32"/>
      <c r="F187" s="4"/>
      <c r="G187" s="9"/>
      <c r="H187" s="55"/>
    </row>
    <row r="188" spans="1:8" ht="17.25" customHeight="1">
      <c r="A188" s="22"/>
      <c r="B188" s="32"/>
      <c r="C188" s="32"/>
      <c r="D188" s="32"/>
      <c r="E188" s="147" t="s">
        <v>269</v>
      </c>
      <c r="F188" s="150">
        <f>SUM(F185:F187)</f>
        <v>8000</v>
      </c>
      <c r="G188" s="9"/>
      <c r="H188" s="150">
        <f>SUM(H185:H187)</f>
        <v>0</v>
      </c>
    </row>
    <row r="189" spans="1:8" ht="17.25" customHeight="1">
      <c r="A189" s="22"/>
      <c r="B189" s="236" t="s">
        <v>48</v>
      </c>
      <c r="C189" s="32"/>
      <c r="D189" s="32"/>
      <c r="F189" s="4"/>
      <c r="G189" s="9"/>
      <c r="H189" s="55"/>
    </row>
    <row r="190" spans="1:8" ht="17.25" customHeight="1">
      <c r="A190" s="22"/>
      <c r="B190" s="285" t="s">
        <v>276</v>
      </c>
      <c r="C190" s="285"/>
      <c r="D190" s="285"/>
      <c r="F190" s="4">
        <v>68962</v>
      </c>
      <c r="G190" s="9"/>
      <c r="H190" s="4">
        <v>189645</v>
      </c>
    </row>
    <row r="191" spans="1:8" ht="17.25" customHeight="1">
      <c r="A191" s="22"/>
      <c r="B191" s="285" t="s">
        <v>277</v>
      </c>
      <c r="C191" s="285"/>
      <c r="D191" s="285"/>
      <c r="F191" s="4"/>
      <c r="G191" s="9"/>
      <c r="H191" s="4">
        <v>0</v>
      </c>
    </row>
    <row r="192" spans="1:8" ht="17.25" customHeight="1">
      <c r="A192" s="22"/>
      <c r="B192" s="285" t="s">
        <v>168</v>
      </c>
      <c r="C192" s="285"/>
      <c r="D192" s="285"/>
      <c r="F192" s="4">
        <v>116000</v>
      </c>
      <c r="G192" s="9"/>
      <c r="H192" s="4">
        <v>0</v>
      </c>
    </row>
    <row r="193" spans="1:8" ht="17.25" customHeight="1">
      <c r="A193" s="22"/>
      <c r="B193" s="285" t="s">
        <v>128</v>
      </c>
      <c r="C193" s="285"/>
      <c r="D193" s="285"/>
      <c r="F193" s="4"/>
      <c r="G193" s="9"/>
      <c r="H193" s="4">
        <v>53000</v>
      </c>
    </row>
    <row r="194" spans="1:8" ht="17.25" customHeight="1">
      <c r="A194" s="22"/>
      <c r="B194" s="285" t="s">
        <v>304</v>
      </c>
      <c r="C194" s="285"/>
      <c r="D194" s="285"/>
      <c r="F194" s="4">
        <v>440000</v>
      </c>
      <c r="G194" s="9"/>
      <c r="H194" s="4">
        <v>0</v>
      </c>
    </row>
    <row r="195" spans="1:8" ht="17.25" customHeight="1">
      <c r="A195" s="22"/>
      <c r="B195" s="29"/>
      <c r="C195" s="31"/>
      <c r="D195" s="31"/>
      <c r="E195" s="2"/>
      <c r="F195" s="6"/>
      <c r="G195" s="7"/>
      <c r="H195" s="6">
        <v>0</v>
      </c>
    </row>
    <row r="196" spans="1:8" ht="16.5">
      <c r="A196" s="22"/>
      <c r="C196" s="25"/>
      <c r="D196" s="25"/>
      <c r="E196" s="147" t="s">
        <v>269</v>
      </c>
      <c r="F196" s="152">
        <f>SUM(F190:F195)</f>
        <v>624962</v>
      </c>
      <c r="G196" s="11"/>
      <c r="H196" s="152">
        <f>SUM(H190:H195)</f>
        <v>242645</v>
      </c>
    </row>
    <row r="197" spans="1:8" ht="17.25" thickBot="1">
      <c r="A197" s="22"/>
      <c r="C197" s="25"/>
      <c r="D197" s="25"/>
      <c r="E197" s="148" t="s">
        <v>250</v>
      </c>
      <c r="F197" s="74">
        <f>F188+F196</f>
        <v>632962</v>
      </c>
      <c r="G197" s="11"/>
      <c r="H197" s="74">
        <f>H188+H196</f>
        <v>242645</v>
      </c>
    </row>
    <row r="198" spans="1:8" ht="17.25" customHeight="1" thickTop="1">
      <c r="A198" s="22" t="s">
        <v>74</v>
      </c>
      <c r="B198" s="32" t="s">
        <v>113</v>
      </c>
      <c r="C198" s="32"/>
      <c r="D198" s="32"/>
      <c r="F198" s="4"/>
      <c r="G198" s="9"/>
      <c r="H198" s="55"/>
    </row>
    <row r="199" spans="1:8" ht="17.25" customHeight="1">
      <c r="A199" s="22"/>
      <c r="B199" s="243" t="s">
        <v>44</v>
      </c>
      <c r="C199" s="32"/>
      <c r="D199" s="32"/>
      <c r="F199" s="4"/>
      <c r="G199" s="9"/>
      <c r="H199" s="55"/>
    </row>
    <row r="200" spans="1:8" ht="17.25" customHeight="1">
      <c r="A200" s="22"/>
      <c r="B200" s="32" t="s">
        <v>289</v>
      </c>
      <c r="C200" s="32"/>
      <c r="D200" s="32"/>
      <c r="F200" s="4"/>
      <c r="G200" s="9"/>
      <c r="H200" s="55"/>
    </row>
    <row r="201" spans="1:8" ht="17.25" customHeight="1">
      <c r="A201" s="22"/>
      <c r="B201" s="32"/>
      <c r="C201" s="32"/>
      <c r="D201" s="32"/>
      <c r="E201" s="147" t="s">
        <v>269</v>
      </c>
      <c r="F201" s="150">
        <f>SUM(F200)</f>
        <v>0</v>
      </c>
      <c r="G201" s="9"/>
      <c r="H201" s="150">
        <f>SUM(H200)</f>
        <v>0</v>
      </c>
    </row>
    <row r="202" spans="1:8" ht="17.25" customHeight="1">
      <c r="A202" s="22"/>
      <c r="B202" s="236" t="s">
        <v>48</v>
      </c>
      <c r="C202" s="32"/>
      <c r="D202" s="32"/>
      <c r="F202" s="4"/>
      <c r="G202" s="9"/>
      <c r="H202" s="55"/>
    </row>
    <row r="203" spans="1:8" ht="17.25" customHeight="1">
      <c r="A203" s="22"/>
      <c r="B203" s="31" t="s">
        <v>147</v>
      </c>
      <c r="C203" s="32"/>
      <c r="D203" s="32"/>
      <c r="F203" s="4">
        <v>0</v>
      </c>
      <c r="G203" s="9"/>
      <c r="H203" s="4">
        <v>0</v>
      </c>
    </row>
    <row r="204" spans="1:8" ht="17.25" customHeight="1">
      <c r="A204" s="22"/>
      <c r="B204" s="31" t="s">
        <v>288</v>
      </c>
      <c r="C204" s="32"/>
      <c r="D204" s="32"/>
      <c r="F204" s="4">
        <v>0</v>
      </c>
      <c r="G204" s="9"/>
      <c r="H204" s="4">
        <v>0</v>
      </c>
    </row>
    <row r="205" spans="1:8" ht="17.25" customHeight="1">
      <c r="A205" s="22"/>
      <c r="B205" s="31" t="s">
        <v>283</v>
      </c>
      <c r="C205" s="32"/>
      <c r="D205" s="32"/>
      <c r="F205" s="4"/>
      <c r="G205" s="9"/>
      <c r="H205" s="4"/>
    </row>
    <row r="206" spans="1:8" ht="17.25" customHeight="1">
      <c r="A206" s="22"/>
      <c r="B206" s="31" t="s">
        <v>128</v>
      </c>
      <c r="C206" s="32"/>
      <c r="D206" s="32"/>
      <c r="F206" s="4">
        <v>0</v>
      </c>
      <c r="G206" s="9"/>
      <c r="H206" s="4">
        <v>0</v>
      </c>
    </row>
    <row r="207" spans="1:8" ht="17.25" customHeight="1">
      <c r="A207" s="22"/>
      <c r="B207" s="31" t="s">
        <v>277</v>
      </c>
      <c r="C207" s="31"/>
      <c r="D207" s="31"/>
      <c r="E207" s="2"/>
      <c r="F207" s="6">
        <v>0</v>
      </c>
      <c r="G207" s="7"/>
      <c r="H207" s="6">
        <v>0</v>
      </c>
    </row>
    <row r="208" spans="1:8" ht="16.5">
      <c r="A208" s="22"/>
      <c r="B208" s="31" t="s">
        <v>149</v>
      </c>
      <c r="C208" s="31"/>
      <c r="D208" s="31"/>
      <c r="E208" s="2"/>
      <c r="F208" s="6">
        <v>0</v>
      </c>
      <c r="G208" s="7"/>
      <c r="H208" s="6">
        <v>0</v>
      </c>
    </row>
    <row r="209" spans="1:8" ht="16.5">
      <c r="A209" s="22"/>
      <c r="B209" s="29"/>
      <c r="C209" s="31"/>
      <c r="D209" s="31"/>
      <c r="E209" s="147" t="s">
        <v>269</v>
      </c>
      <c r="F209" s="152">
        <f>SUM(F203:F208)</f>
        <v>0</v>
      </c>
      <c r="G209" s="11"/>
      <c r="H209" s="152">
        <f>SUM(H203:H208)</f>
        <v>0</v>
      </c>
    </row>
    <row r="210" spans="1:8" ht="17.25" thickBot="1">
      <c r="A210" s="22"/>
      <c r="B210" s="25"/>
      <c r="C210" s="25"/>
      <c r="D210" s="25"/>
      <c r="E210" s="148" t="s">
        <v>250</v>
      </c>
      <c r="F210" s="10">
        <f>F201+F209</f>
        <v>0</v>
      </c>
      <c r="G210" s="11"/>
      <c r="H210" s="10">
        <f>H201+H209</f>
        <v>0</v>
      </c>
    </row>
    <row r="211" spans="1:7" ht="17.25" customHeight="1" thickTop="1">
      <c r="A211" s="22" t="s">
        <v>75</v>
      </c>
      <c r="B211" s="32" t="s">
        <v>114</v>
      </c>
      <c r="C211" s="32"/>
      <c r="D211" s="25"/>
      <c r="E211" s="11"/>
      <c r="G211" s="11"/>
    </row>
    <row r="212" spans="1:8" ht="17.25" customHeight="1">
      <c r="A212" s="22"/>
      <c r="B212" s="243" t="s">
        <v>44</v>
      </c>
      <c r="C212" s="32"/>
      <c r="D212" s="32"/>
      <c r="F212" s="4"/>
      <c r="G212" s="9"/>
      <c r="H212" s="55"/>
    </row>
    <row r="213" spans="1:8" ht="17.25" customHeight="1">
      <c r="A213" s="22"/>
      <c r="B213" s="32" t="s">
        <v>290</v>
      </c>
      <c r="C213" s="32"/>
      <c r="D213" s="32"/>
      <c r="F213" s="4"/>
      <c r="G213" s="9"/>
      <c r="H213" s="152">
        <v>0</v>
      </c>
    </row>
    <row r="214" spans="1:8" ht="17.25" customHeight="1">
      <c r="A214" s="22"/>
      <c r="B214" s="32"/>
      <c r="C214" s="32"/>
      <c r="D214" s="32"/>
      <c r="E214" s="147" t="s">
        <v>269</v>
      </c>
      <c r="F214" s="150">
        <f>SUM(F213)</f>
        <v>0</v>
      </c>
      <c r="G214" s="9"/>
      <c r="H214" s="150">
        <f>SUM(H213)</f>
        <v>0</v>
      </c>
    </row>
    <row r="215" spans="1:7" ht="17.25" customHeight="1">
      <c r="A215" s="22"/>
      <c r="B215" s="32"/>
      <c r="C215" s="32"/>
      <c r="D215" s="25"/>
      <c r="E215" s="11"/>
      <c r="G215" s="11"/>
    </row>
    <row r="216" spans="1:7" ht="17.25" customHeight="1">
      <c r="A216" s="22"/>
      <c r="B216" s="236" t="s">
        <v>48</v>
      </c>
      <c r="C216" s="32"/>
      <c r="D216" s="25"/>
      <c r="E216" s="11"/>
      <c r="G216" s="11"/>
    </row>
    <row r="217" spans="1:8" ht="17.25" customHeight="1">
      <c r="A217" s="22"/>
      <c r="B217" s="244" t="s">
        <v>168</v>
      </c>
      <c r="C217" s="244"/>
      <c r="D217" s="244"/>
      <c r="E217" s="11"/>
      <c r="F217" s="13">
        <v>0</v>
      </c>
      <c r="G217" s="11"/>
      <c r="H217" s="13">
        <v>0</v>
      </c>
    </row>
    <row r="218" spans="1:8" ht="17.25" customHeight="1">
      <c r="A218" s="22"/>
      <c r="B218" s="31" t="s">
        <v>148</v>
      </c>
      <c r="C218" s="29"/>
      <c r="D218" s="31"/>
      <c r="E218" s="2"/>
      <c r="F218" s="6">
        <v>0</v>
      </c>
      <c r="G218" s="7"/>
      <c r="H218" s="6">
        <v>0</v>
      </c>
    </row>
    <row r="219" spans="1:8" ht="16.5">
      <c r="A219" s="22"/>
      <c r="B219" s="29"/>
      <c r="C219" s="31"/>
      <c r="D219" s="31"/>
      <c r="E219" s="147" t="s">
        <v>269</v>
      </c>
      <c r="F219" s="152">
        <f>SUM(F217:F218)</f>
        <v>0</v>
      </c>
      <c r="G219" s="11"/>
      <c r="H219" s="152">
        <f>SUM(H217:H218)</f>
        <v>0</v>
      </c>
    </row>
    <row r="220" spans="1:8" ht="17.25" thickBot="1">
      <c r="A220" s="22"/>
      <c r="B220" s="29"/>
      <c r="C220" s="31"/>
      <c r="D220" s="31"/>
      <c r="E220" s="148" t="s">
        <v>250</v>
      </c>
      <c r="F220" s="74">
        <f>F214+F219</f>
        <v>0</v>
      </c>
      <c r="G220" s="11"/>
      <c r="H220" s="74">
        <f>H214+H219</f>
        <v>0</v>
      </c>
    </row>
    <row r="221" spans="1:7" ht="17.25" customHeight="1" thickTop="1">
      <c r="A221" s="22"/>
      <c r="B221" s="24"/>
      <c r="C221" s="24"/>
      <c r="D221" s="24"/>
      <c r="G221" s="11"/>
    </row>
    <row r="222" spans="1:7" ht="17.25" customHeight="1">
      <c r="A222" s="22" t="s">
        <v>76</v>
      </c>
      <c r="B222" s="32" t="s">
        <v>115</v>
      </c>
      <c r="C222" s="32"/>
      <c r="D222" s="25"/>
      <c r="E222" s="11"/>
      <c r="G222" s="11"/>
    </row>
    <row r="223" spans="1:8" ht="17.25" customHeight="1">
      <c r="A223" s="22"/>
      <c r="B223" s="243" t="s">
        <v>44</v>
      </c>
      <c r="C223" s="32"/>
      <c r="D223" s="32"/>
      <c r="F223" s="4"/>
      <c r="G223" s="9"/>
      <c r="H223" s="55"/>
    </row>
    <row r="224" spans="1:8" ht="17.25" customHeight="1">
      <c r="A224" s="22"/>
      <c r="B224" s="243"/>
      <c r="C224" s="32"/>
      <c r="D224" s="32"/>
      <c r="F224" s="4"/>
      <c r="G224" s="9"/>
      <c r="H224" s="55"/>
    </row>
    <row r="225" spans="1:8" ht="17.25" customHeight="1">
      <c r="A225" s="22"/>
      <c r="B225" s="32"/>
      <c r="C225" s="32"/>
      <c r="D225" s="32"/>
      <c r="E225" s="147" t="s">
        <v>269</v>
      </c>
      <c r="F225" s="150">
        <f>SUM(F224)</f>
        <v>0</v>
      </c>
      <c r="G225" s="9"/>
      <c r="H225" s="150">
        <f>SUM(H224)</f>
        <v>0</v>
      </c>
    </row>
    <row r="226" spans="1:7" ht="17.25" customHeight="1">
      <c r="A226" s="22"/>
      <c r="B226" s="236" t="s">
        <v>48</v>
      </c>
      <c r="C226" s="32"/>
      <c r="D226" s="25"/>
      <c r="E226" s="11"/>
      <c r="G226" s="11"/>
    </row>
    <row r="227" spans="1:7" ht="17.25" customHeight="1">
      <c r="A227" s="22"/>
      <c r="B227" s="285" t="s">
        <v>276</v>
      </c>
      <c r="C227" s="285"/>
      <c r="D227" s="285"/>
      <c r="E227" s="11"/>
      <c r="F227" s="13">
        <v>34481</v>
      </c>
      <c r="G227" s="11"/>
    </row>
    <row r="228" spans="1:7" ht="17.25" customHeight="1">
      <c r="A228" s="22"/>
      <c r="B228" s="244" t="s">
        <v>168</v>
      </c>
      <c r="E228" s="11"/>
      <c r="F228" s="13">
        <v>235000</v>
      </c>
      <c r="G228" s="11"/>
    </row>
    <row r="229" spans="1:8" ht="17.25" customHeight="1">
      <c r="A229" s="22"/>
      <c r="B229" s="285" t="s">
        <v>330</v>
      </c>
      <c r="C229" s="285"/>
      <c r="D229" s="285"/>
      <c r="E229" s="57"/>
      <c r="F229" s="6">
        <v>170000</v>
      </c>
      <c r="G229" s="7"/>
      <c r="H229" s="6">
        <v>0</v>
      </c>
    </row>
    <row r="230" spans="1:8" ht="16.5">
      <c r="A230" s="22"/>
      <c r="C230" s="25"/>
      <c r="D230" s="25"/>
      <c r="E230" s="147" t="s">
        <v>269</v>
      </c>
      <c r="F230" s="152">
        <f>SUM(F227:F229)</f>
        <v>439481</v>
      </c>
      <c r="G230" s="11"/>
      <c r="H230" s="152">
        <f>SUM(H228:H229)</f>
        <v>0</v>
      </c>
    </row>
    <row r="231" spans="1:8" ht="17.25" thickBot="1">
      <c r="A231" s="22"/>
      <c r="C231" s="25"/>
      <c r="D231" s="25"/>
      <c r="E231" s="148" t="s">
        <v>250</v>
      </c>
      <c r="F231" s="74">
        <f>F225+F230</f>
        <v>439481</v>
      </c>
      <c r="G231" s="11"/>
      <c r="H231" s="74">
        <f>H225+H230</f>
        <v>0</v>
      </c>
    </row>
    <row r="232" spans="1:8" ht="17.25" thickTop="1">
      <c r="A232" s="22"/>
      <c r="C232" s="25"/>
      <c r="D232" s="25"/>
      <c r="E232" s="148"/>
      <c r="F232" s="153"/>
      <c r="G232" s="11"/>
      <c r="H232" s="153"/>
    </row>
    <row r="233" spans="1:7" ht="17.25" customHeight="1">
      <c r="A233" s="22" t="s">
        <v>77</v>
      </c>
      <c r="B233" s="32" t="s">
        <v>116</v>
      </c>
      <c r="C233" s="32"/>
      <c r="D233" s="25"/>
      <c r="E233" s="11"/>
      <c r="G233" s="11"/>
    </row>
    <row r="234" spans="1:8" ht="17.25" customHeight="1">
      <c r="A234" s="22"/>
      <c r="B234" s="243" t="s">
        <v>44</v>
      </c>
      <c r="C234" s="32"/>
      <c r="D234" s="32"/>
      <c r="F234" s="4"/>
      <c r="G234" s="9"/>
      <c r="H234" s="55"/>
    </row>
    <row r="235" spans="1:8" ht="17.25" customHeight="1">
      <c r="A235" s="22"/>
      <c r="B235" s="243"/>
      <c r="C235" s="32"/>
      <c r="D235" s="32"/>
      <c r="F235" s="4"/>
      <c r="G235" s="9"/>
      <c r="H235" s="55"/>
    </row>
    <row r="236" spans="1:8" ht="17.25" customHeight="1">
      <c r="A236" s="22"/>
      <c r="B236" s="32"/>
      <c r="C236" s="32"/>
      <c r="D236" s="32"/>
      <c r="E236" s="147" t="s">
        <v>269</v>
      </c>
      <c r="F236" s="150">
        <f>SUM(F235)</f>
        <v>0</v>
      </c>
      <c r="G236" s="9"/>
      <c r="H236" s="150">
        <f>SUM(H235)</f>
        <v>0</v>
      </c>
    </row>
    <row r="237" spans="1:7" ht="17.25" customHeight="1">
      <c r="A237" s="22"/>
      <c r="B237" s="236" t="s">
        <v>48</v>
      </c>
      <c r="C237" s="32"/>
      <c r="D237" s="25"/>
      <c r="E237" s="11"/>
      <c r="G237" s="11"/>
    </row>
    <row r="238" spans="1:8" ht="17.25" customHeight="1">
      <c r="A238" s="22"/>
      <c r="B238" s="31" t="s">
        <v>277</v>
      </c>
      <c r="C238" s="32"/>
      <c r="D238" s="25"/>
      <c r="E238" s="11"/>
      <c r="G238" s="11"/>
      <c r="H238" s="13">
        <v>310329</v>
      </c>
    </row>
    <row r="239" spans="1:8" ht="17.25" customHeight="1">
      <c r="A239" s="22"/>
      <c r="B239" s="31" t="s">
        <v>300</v>
      </c>
      <c r="C239" s="31"/>
      <c r="D239" s="31"/>
      <c r="E239" s="2"/>
      <c r="F239" s="6"/>
      <c r="G239" s="7"/>
      <c r="H239" s="6">
        <v>258608</v>
      </c>
    </row>
    <row r="240" spans="1:8" ht="16.5">
      <c r="A240" s="22"/>
      <c r="C240" s="25"/>
      <c r="D240" s="25"/>
      <c r="E240" s="147" t="s">
        <v>269</v>
      </c>
      <c r="F240" s="152">
        <f>SUM(F238:F239)</f>
        <v>0</v>
      </c>
      <c r="G240" s="11"/>
      <c r="H240" s="152">
        <f>SUM(H238:H239)</f>
        <v>568937</v>
      </c>
    </row>
    <row r="241" spans="1:8" ht="17.25" thickBot="1">
      <c r="A241" s="22"/>
      <c r="C241" s="25"/>
      <c r="D241" s="25"/>
      <c r="E241" s="148" t="s">
        <v>250</v>
      </c>
      <c r="F241" s="74">
        <f>F236+F240</f>
        <v>0</v>
      </c>
      <c r="G241" s="11"/>
      <c r="H241" s="74">
        <f>H236+H240</f>
        <v>568937</v>
      </c>
    </row>
    <row r="242" spans="1:8" ht="17.25" customHeight="1" thickTop="1">
      <c r="A242" s="22"/>
      <c r="C242" s="25"/>
      <c r="D242" s="25"/>
      <c r="E242" s="11"/>
      <c r="F242" s="153"/>
      <c r="G242" s="11"/>
      <c r="H242" s="153"/>
    </row>
    <row r="243" spans="1:7" ht="17.25" customHeight="1">
      <c r="A243" s="22" t="s">
        <v>117</v>
      </c>
      <c r="B243" s="32" t="s">
        <v>118</v>
      </c>
      <c r="C243" s="32"/>
      <c r="D243" s="25"/>
      <c r="E243" s="11"/>
      <c r="G243" s="11"/>
    </row>
    <row r="244" spans="1:8" ht="17.25" customHeight="1">
      <c r="A244" s="22"/>
      <c r="B244" s="243" t="s">
        <v>44</v>
      </c>
      <c r="C244" s="32"/>
      <c r="D244" s="32"/>
      <c r="F244" s="4"/>
      <c r="G244" s="9"/>
      <c r="H244" s="55"/>
    </row>
    <row r="245" spans="1:8" ht="17.25" customHeight="1">
      <c r="A245" s="22"/>
      <c r="B245" s="25" t="s">
        <v>291</v>
      </c>
      <c r="C245" s="32"/>
      <c r="D245" s="32"/>
      <c r="F245" s="4">
        <v>0</v>
      </c>
      <c r="G245" s="9"/>
      <c r="H245" s="6">
        <v>0</v>
      </c>
    </row>
    <row r="246" spans="1:8" ht="17.25" customHeight="1">
      <c r="A246" s="22"/>
      <c r="B246" s="32"/>
      <c r="C246" s="32"/>
      <c r="D246" s="32"/>
      <c r="E246" s="147" t="s">
        <v>269</v>
      </c>
      <c r="F246" s="150">
        <f>SUM(F245)</f>
        <v>0</v>
      </c>
      <c r="G246" s="9"/>
      <c r="H246" s="150">
        <f>SUM(H245)</f>
        <v>0</v>
      </c>
    </row>
    <row r="247" spans="1:7" ht="17.25" customHeight="1">
      <c r="A247" s="22"/>
      <c r="B247" s="236" t="s">
        <v>48</v>
      </c>
      <c r="C247" s="32"/>
      <c r="D247" s="25"/>
      <c r="E247" s="11"/>
      <c r="G247" s="11"/>
    </row>
    <row r="248" spans="1:7" ht="17.25" customHeight="1">
      <c r="A248" s="22"/>
      <c r="B248" s="31" t="s">
        <v>300</v>
      </c>
      <c r="C248" s="32"/>
      <c r="D248" s="25"/>
      <c r="E248" s="11"/>
      <c r="F248" s="13">
        <v>421367</v>
      </c>
      <c r="G248" s="11"/>
    </row>
    <row r="249" spans="1:7" ht="17.25" customHeight="1">
      <c r="A249" s="22"/>
      <c r="B249" s="285" t="s">
        <v>330</v>
      </c>
      <c r="C249" s="285"/>
      <c r="D249" s="285"/>
      <c r="E249" s="11"/>
      <c r="F249" s="13">
        <v>120000</v>
      </c>
      <c r="G249" s="11"/>
    </row>
    <row r="250" spans="1:7" ht="17.25" customHeight="1">
      <c r="A250" s="22"/>
      <c r="B250" s="31" t="s">
        <v>277</v>
      </c>
      <c r="C250" s="244"/>
      <c r="D250" s="244"/>
      <c r="E250" s="11"/>
      <c r="F250" s="13">
        <v>275848</v>
      </c>
      <c r="G250" s="11"/>
    </row>
    <row r="251" spans="1:7" ht="17.25" customHeight="1">
      <c r="A251" s="22"/>
      <c r="B251" s="31" t="s">
        <v>128</v>
      </c>
      <c r="C251" s="244"/>
      <c r="D251" s="244"/>
      <c r="E251" s="11"/>
      <c r="F251" s="13">
        <v>50000</v>
      </c>
      <c r="G251" s="11"/>
    </row>
    <row r="252" spans="1:8" ht="17.25" customHeight="1">
      <c r="A252" s="22"/>
      <c r="B252" s="25" t="s">
        <v>305</v>
      </c>
      <c r="C252" s="32"/>
      <c r="D252" s="25"/>
      <c r="E252" s="11"/>
      <c r="F252" s="13">
        <v>0</v>
      </c>
      <c r="G252" s="11"/>
      <c r="H252" s="13">
        <v>0</v>
      </c>
    </row>
    <row r="253" spans="1:8" ht="17.25" customHeight="1">
      <c r="A253" s="22"/>
      <c r="B253" s="25" t="s">
        <v>317</v>
      </c>
      <c r="C253" s="29"/>
      <c r="D253" s="31"/>
      <c r="E253" s="2"/>
      <c r="F253" s="2">
        <v>0</v>
      </c>
      <c r="G253" s="57"/>
      <c r="H253" s="14">
        <v>0</v>
      </c>
    </row>
    <row r="254" spans="1:8" ht="16.5">
      <c r="A254" s="22"/>
      <c r="B254" s="37" t="s">
        <v>303</v>
      </c>
      <c r="C254" s="31"/>
      <c r="D254" s="31"/>
      <c r="E254" s="2"/>
      <c r="F254" s="6">
        <v>0</v>
      </c>
      <c r="G254" s="7"/>
      <c r="H254" s="203">
        <v>0</v>
      </c>
    </row>
    <row r="255" spans="1:8" ht="16.5">
      <c r="A255" s="22"/>
      <c r="C255" s="25"/>
      <c r="D255" s="25"/>
      <c r="E255" s="147" t="s">
        <v>269</v>
      </c>
      <c r="F255" s="152">
        <f>SUM(F248:F254)</f>
        <v>867215</v>
      </c>
      <c r="G255" s="11"/>
      <c r="H255" s="152">
        <f>SUM(H252:H254)</f>
        <v>0</v>
      </c>
    </row>
    <row r="256" spans="1:8" ht="17.25" thickBot="1">
      <c r="A256" s="22"/>
      <c r="B256" s="24"/>
      <c r="C256" s="24"/>
      <c r="D256" s="24"/>
      <c r="E256" s="148" t="s">
        <v>250</v>
      </c>
      <c r="F256" s="10">
        <f>F255+F246</f>
        <v>867215</v>
      </c>
      <c r="G256" s="11"/>
      <c r="H256" s="10">
        <f>+H246+H255</f>
        <v>0</v>
      </c>
    </row>
    <row r="257" spans="1:8" ht="17.25" thickTop="1">
      <c r="A257" s="22"/>
      <c r="B257" s="24"/>
      <c r="C257" s="24"/>
      <c r="D257" s="24"/>
      <c r="E257" s="148"/>
      <c r="F257" s="11"/>
      <c r="G257" s="11"/>
      <c r="H257" s="11"/>
    </row>
    <row r="258" spans="1:7" ht="17.25" customHeight="1">
      <c r="A258" s="22" t="s">
        <v>119</v>
      </c>
      <c r="B258" s="32" t="s">
        <v>120</v>
      </c>
      <c r="C258" s="32"/>
      <c r="D258" s="25"/>
      <c r="E258" s="11"/>
      <c r="G258" s="11"/>
    </row>
    <row r="259" spans="1:8" ht="17.25" customHeight="1">
      <c r="A259" s="22"/>
      <c r="B259" s="58" t="s">
        <v>88</v>
      </c>
      <c r="C259" s="32"/>
      <c r="D259" s="25"/>
      <c r="E259" s="11"/>
      <c r="F259" s="13">
        <v>0</v>
      </c>
      <c r="G259" s="11"/>
      <c r="H259" s="13">
        <v>0</v>
      </c>
    </row>
    <row r="260" spans="1:8" ht="17.25" customHeight="1">
      <c r="A260" s="22"/>
      <c r="B260" s="58" t="s">
        <v>89</v>
      </c>
      <c r="C260" s="32"/>
      <c r="D260" s="25"/>
      <c r="E260" s="11"/>
      <c r="F260" s="13">
        <v>0</v>
      </c>
      <c r="G260" s="11"/>
      <c r="H260" s="13">
        <v>0</v>
      </c>
    </row>
    <row r="261" spans="1:8" ht="17.25" customHeight="1">
      <c r="A261" s="22"/>
      <c r="B261" s="58" t="s">
        <v>90</v>
      </c>
      <c r="C261" s="32"/>
      <c r="D261" s="25"/>
      <c r="E261" s="11"/>
      <c r="F261" s="13">
        <v>0</v>
      </c>
      <c r="G261" s="11"/>
      <c r="H261" s="13">
        <v>0</v>
      </c>
    </row>
    <row r="262" spans="1:8" ht="17.25" customHeight="1">
      <c r="A262" s="22"/>
      <c r="B262" s="58" t="s">
        <v>91</v>
      </c>
      <c r="C262" s="32"/>
      <c r="D262" s="25"/>
      <c r="E262" s="11"/>
      <c r="F262" s="13">
        <v>0</v>
      </c>
      <c r="G262" s="11"/>
      <c r="H262" s="13">
        <v>0</v>
      </c>
    </row>
    <row r="263" spans="1:8" ht="17.25" customHeight="1">
      <c r="A263" s="22"/>
      <c r="B263" s="58" t="s">
        <v>95</v>
      </c>
      <c r="C263" s="32"/>
      <c r="D263" s="25"/>
      <c r="E263" s="11"/>
      <c r="F263" s="13">
        <v>0</v>
      </c>
      <c r="G263" s="11"/>
      <c r="H263" s="13">
        <v>0</v>
      </c>
    </row>
    <row r="264" spans="1:8" ht="17.25" customHeight="1">
      <c r="A264" s="22"/>
      <c r="B264" s="58" t="s">
        <v>15</v>
      </c>
      <c r="C264" s="29"/>
      <c r="D264" s="31"/>
      <c r="E264" s="2"/>
      <c r="F264" s="2">
        <v>0</v>
      </c>
      <c r="G264" s="57"/>
      <c r="H264" s="2">
        <v>0</v>
      </c>
    </row>
    <row r="265" spans="1:8" ht="17.25" customHeight="1" thickBot="1">
      <c r="A265" s="22"/>
      <c r="B265" s="37"/>
      <c r="C265" s="25"/>
      <c r="D265" s="25"/>
      <c r="E265" s="147" t="s">
        <v>269</v>
      </c>
      <c r="F265" s="10">
        <f>SUM(F259:F264)</f>
        <v>0</v>
      </c>
      <c r="G265" s="11"/>
      <c r="H265" s="10">
        <f>SUM(H259:H264)</f>
        <v>0</v>
      </c>
    </row>
    <row r="266" spans="1:7" ht="17.25" customHeight="1" thickTop="1">
      <c r="A266" s="22" t="s">
        <v>121</v>
      </c>
      <c r="B266" s="32" t="s">
        <v>97</v>
      </c>
      <c r="C266" s="32"/>
      <c r="D266" s="25"/>
      <c r="E266" s="11"/>
      <c r="G266" s="11"/>
    </row>
    <row r="267" spans="1:8" ht="17.25" customHeight="1">
      <c r="A267" s="22"/>
      <c r="B267" s="29" t="s">
        <v>0</v>
      </c>
      <c r="C267" s="29"/>
      <c r="D267" s="31"/>
      <c r="E267" s="2"/>
      <c r="F267" s="2"/>
      <c r="G267" s="57"/>
      <c r="H267" s="14"/>
    </row>
    <row r="268" spans="1:8" ht="17.25" customHeight="1">
      <c r="A268" s="22"/>
      <c r="B268" s="29"/>
      <c r="C268" s="31"/>
      <c r="D268" s="31"/>
      <c r="E268" s="57"/>
      <c r="F268" s="6">
        <v>0</v>
      </c>
      <c r="G268" s="7"/>
      <c r="H268" s="6">
        <v>0</v>
      </c>
    </row>
    <row r="269" spans="1:8" ht="17.25" customHeight="1" thickBot="1">
      <c r="A269" s="22"/>
      <c r="C269" s="25"/>
      <c r="D269" s="25"/>
      <c r="E269" s="147" t="s">
        <v>269</v>
      </c>
      <c r="F269" s="10">
        <f>SUM(F268:F268)</f>
        <v>0</v>
      </c>
      <c r="G269" s="11"/>
      <c r="H269" s="10">
        <f>SUM(H268:H268)</f>
        <v>0</v>
      </c>
    </row>
    <row r="270" spans="1:7" ht="17.25" customHeight="1" thickTop="1">
      <c r="A270" s="22" t="s">
        <v>122</v>
      </c>
      <c r="B270" s="32" t="s">
        <v>123</v>
      </c>
      <c r="C270" s="32"/>
      <c r="D270" s="25"/>
      <c r="E270" s="11"/>
      <c r="G270" s="11"/>
    </row>
    <row r="271" spans="1:7" ht="17.25" customHeight="1">
      <c r="A271" s="22"/>
      <c r="B271" s="79" t="s">
        <v>138</v>
      </c>
      <c r="C271" s="32"/>
      <c r="D271" s="25"/>
      <c r="E271" s="11"/>
      <c r="G271" s="11"/>
    </row>
    <row r="272" spans="1:8" ht="17.25" customHeight="1">
      <c r="A272" s="22"/>
      <c r="B272" s="31" t="s">
        <v>132</v>
      </c>
      <c r="C272" s="29"/>
      <c r="D272" s="31"/>
      <c r="E272" s="2"/>
      <c r="F272" s="6">
        <v>18907</v>
      </c>
      <c r="G272" s="57"/>
      <c r="H272" s="6">
        <v>19952</v>
      </c>
    </row>
    <row r="273" spans="1:8" ht="17.25" customHeight="1">
      <c r="A273" s="22"/>
      <c r="B273" s="31" t="s">
        <v>162</v>
      </c>
      <c r="C273" s="29"/>
      <c r="D273" s="31"/>
      <c r="E273" s="2"/>
      <c r="F273" s="6">
        <v>0</v>
      </c>
      <c r="G273" s="57"/>
      <c r="H273" s="6">
        <v>0</v>
      </c>
    </row>
    <row r="274" spans="1:8" ht="17.25" customHeight="1">
      <c r="A274" s="22"/>
      <c r="B274" s="31" t="s">
        <v>294</v>
      </c>
      <c r="C274" s="29"/>
      <c r="D274" s="31"/>
      <c r="E274" s="2"/>
      <c r="F274" s="6">
        <v>0</v>
      </c>
      <c r="G274" s="57"/>
      <c r="H274" s="6">
        <v>0</v>
      </c>
    </row>
    <row r="275" spans="1:8" ht="17.25" customHeight="1">
      <c r="A275" s="22"/>
      <c r="B275" s="19" t="s">
        <v>311</v>
      </c>
      <c r="C275" s="29"/>
      <c r="D275" s="31"/>
      <c r="E275" s="2"/>
      <c r="F275" s="6">
        <f>51200-1300</f>
        <v>49900</v>
      </c>
      <c r="G275" s="57"/>
      <c r="H275" s="6">
        <v>30000</v>
      </c>
    </row>
    <row r="276" spans="1:8" ht="17.25" customHeight="1">
      <c r="A276" s="22"/>
      <c r="B276" s="19" t="s">
        <v>337</v>
      </c>
      <c r="C276" s="29"/>
      <c r="D276" s="31"/>
      <c r="E276" s="2"/>
      <c r="F276" s="6">
        <v>9700</v>
      </c>
      <c r="G276" s="57"/>
      <c r="H276" s="6"/>
    </row>
    <row r="277" spans="1:8" ht="17.25" customHeight="1">
      <c r="A277" s="22"/>
      <c r="B277" s="31" t="s">
        <v>163</v>
      </c>
      <c r="C277" s="29"/>
      <c r="D277" s="31"/>
      <c r="E277" s="2"/>
      <c r="F277" s="6">
        <v>2000</v>
      </c>
      <c r="G277" s="57"/>
      <c r="H277" s="6">
        <v>0</v>
      </c>
    </row>
    <row r="278" spans="1:8" ht="17.25" customHeight="1">
      <c r="A278" s="22"/>
      <c r="B278" s="31" t="s">
        <v>295</v>
      </c>
      <c r="C278" s="29"/>
      <c r="D278" s="31"/>
      <c r="E278" s="2"/>
      <c r="F278" s="6">
        <v>0</v>
      </c>
      <c r="G278" s="57"/>
      <c r="H278" s="6">
        <v>0</v>
      </c>
    </row>
    <row r="279" spans="1:8" ht="17.25" customHeight="1">
      <c r="A279" s="22"/>
      <c r="B279" s="31" t="s">
        <v>334</v>
      </c>
      <c r="C279" s="29"/>
      <c r="D279" s="31"/>
      <c r="E279" s="2"/>
      <c r="F279" s="6">
        <v>2166</v>
      </c>
      <c r="G279" s="57"/>
      <c r="H279" s="6"/>
    </row>
    <row r="280" spans="1:8" ht="17.25" customHeight="1">
      <c r="A280" s="22"/>
      <c r="B280" s="19" t="s">
        <v>133</v>
      </c>
      <c r="C280" s="31"/>
      <c r="D280" s="31"/>
      <c r="E280" s="2"/>
      <c r="F280" s="6">
        <v>42013</v>
      </c>
      <c r="G280" s="7"/>
      <c r="H280" s="6">
        <f>32234+6000</f>
        <v>38234</v>
      </c>
    </row>
    <row r="281" spans="1:8" ht="17.25" customHeight="1">
      <c r="A281" s="22"/>
      <c r="B281" s="19" t="s">
        <v>296</v>
      </c>
      <c r="C281" s="31"/>
      <c r="D281" s="31"/>
      <c r="E281" s="2"/>
      <c r="F281" s="6">
        <v>0</v>
      </c>
      <c r="G281" s="7"/>
      <c r="H281" s="6">
        <v>0</v>
      </c>
    </row>
    <row r="282" spans="1:8" ht="17.25" customHeight="1">
      <c r="A282" s="22"/>
      <c r="B282" s="19" t="s">
        <v>297</v>
      </c>
      <c r="C282" s="31"/>
      <c r="D282" s="31"/>
      <c r="E282" s="2"/>
      <c r="F282" s="6">
        <v>0</v>
      </c>
      <c r="G282" s="7"/>
      <c r="H282" s="6">
        <v>0</v>
      </c>
    </row>
    <row r="283" spans="1:8" ht="17.25" customHeight="1">
      <c r="A283" s="22"/>
      <c r="B283" s="19" t="s">
        <v>164</v>
      </c>
      <c r="C283" s="31"/>
      <c r="D283" s="31"/>
      <c r="E283" s="2"/>
      <c r="F283" s="6">
        <f>1300</f>
        <v>1300</v>
      </c>
      <c r="G283" s="7"/>
      <c r="H283" s="6">
        <v>1125</v>
      </c>
    </row>
    <row r="284" spans="1:8" ht="17.25" customHeight="1">
      <c r="A284" s="22"/>
      <c r="B284" s="19" t="s">
        <v>134</v>
      </c>
      <c r="C284" s="31"/>
      <c r="D284" s="31"/>
      <c r="E284" s="2"/>
      <c r="F284" s="6">
        <v>0</v>
      </c>
      <c r="G284" s="7"/>
      <c r="H284" s="6">
        <v>30000</v>
      </c>
    </row>
    <row r="285" spans="1:8" ht="17.25" customHeight="1">
      <c r="A285" s="22"/>
      <c r="B285" s="19" t="s">
        <v>310</v>
      </c>
      <c r="C285" s="31"/>
      <c r="D285" s="31"/>
      <c r="E285" s="2"/>
      <c r="F285" s="6">
        <v>0</v>
      </c>
      <c r="G285" s="7"/>
      <c r="H285" s="6">
        <v>41432</v>
      </c>
    </row>
    <row r="286" spans="1:8" ht="17.25" customHeight="1">
      <c r="A286" s="22"/>
      <c r="B286" s="19" t="s">
        <v>135</v>
      </c>
      <c r="C286" s="31"/>
      <c r="D286" s="31"/>
      <c r="E286" s="2"/>
      <c r="F286" s="6">
        <v>10005</v>
      </c>
      <c r="G286" s="7"/>
      <c r="H286" s="6">
        <v>22480</v>
      </c>
    </row>
    <row r="287" spans="1:8" ht="17.25" customHeight="1">
      <c r="A287" s="22"/>
      <c r="B287" s="19" t="s">
        <v>169</v>
      </c>
      <c r="C287" s="31"/>
      <c r="D287" s="31"/>
      <c r="E287" s="2"/>
      <c r="F287" s="6">
        <v>0</v>
      </c>
      <c r="G287" s="7"/>
      <c r="H287" s="6">
        <v>0</v>
      </c>
    </row>
    <row r="288" spans="1:8" ht="17.25" customHeight="1">
      <c r="A288" s="22"/>
      <c r="B288" s="19" t="s">
        <v>333</v>
      </c>
      <c r="C288" s="31"/>
      <c r="D288" s="31"/>
      <c r="E288" s="2"/>
      <c r="F288" s="6">
        <v>0</v>
      </c>
      <c r="G288" s="7"/>
      <c r="H288" s="6"/>
    </row>
    <row r="289" spans="1:8" ht="17.25" customHeight="1">
      <c r="A289" s="22"/>
      <c r="C289" s="25"/>
      <c r="D289" s="25"/>
      <c r="E289" s="147" t="s">
        <v>269</v>
      </c>
      <c r="F289" s="154">
        <f>SUM(F272:F288)</f>
        <v>135991</v>
      </c>
      <c r="G289" s="11"/>
      <c r="H289" s="154">
        <f>SUM(H272:H288)</f>
        <v>183223</v>
      </c>
    </row>
    <row r="290" spans="1:8" ht="17.25" customHeight="1">
      <c r="A290" s="22"/>
      <c r="B290" s="36" t="s">
        <v>139</v>
      </c>
      <c r="C290" s="25"/>
      <c r="D290" s="25"/>
      <c r="E290" s="11"/>
      <c r="F290" s="11"/>
      <c r="G290" s="11"/>
      <c r="H290" s="11"/>
    </row>
    <row r="291" spans="1:8" ht="17.25" customHeight="1">
      <c r="A291" s="22"/>
      <c r="B291" s="19" t="s">
        <v>166</v>
      </c>
      <c r="C291" s="25"/>
      <c r="D291" s="25"/>
      <c r="E291" s="11"/>
      <c r="F291" s="11"/>
      <c r="G291" s="11"/>
      <c r="H291" s="11">
        <v>0</v>
      </c>
    </row>
    <row r="292" spans="1:8" ht="17.25" customHeight="1">
      <c r="A292" s="22"/>
      <c r="B292" s="19" t="s">
        <v>281</v>
      </c>
      <c r="C292" s="25"/>
      <c r="D292" s="25"/>
      <c r="E292" s="11"/>
      <c r="F292" s="6"/>
      <c r="G292" s="11"/>
      <c r="H292" s="6">
        <v>70000</v>
      </c>
    </row>
    <row r="293" spans="1:8" ht="17.25" customHeight="1">
      <c r="A293" s="22"/>
      <c r="B293" s="19" t="s">
        <v>284</v>
      </c>
      <c r="C293" s="25"/>
      <c r="D293" s="25"/>
      <c r="E293" s="11"/>
      <c r="F293" s="6"/>
      <c r="G293" s="11"/>
      <c r="H293" s="6">
        <v>0</v>
      </c>
    </row>
    <row r="294" spans="1:8" ht="17.25" customHeight="1">
      <c r="A294" s="22"/>
      <c r="B294" s="253"/>
      <c r="C294" s="25"/>
      <c r="D294" s="25"/>
      <c r="E294" s="11"/>
      <c r="F294" s="6">
        <v>8400</v>
      </c>
      <c r="G294" s="11"/>
      <c r="H294" s="6"/>
    </row>
    <row r="295" spans="1:8" ht="17.25" customHeight="1">
      <c r="A295" s="22"/>
      <c r="B295" s="19" t="s">
        <v>151</v>
      </c>
      <c r="C295" s="25"/>
      <c r="D295" s="25"/>
      <c r="E295" s="11"/>
      <c r="F295" s="6">
        <v>2650</v>
      </c>
      <c r="G295" s="11"/>
      <c r="H295" s="6">
        <v>2200</v>
      </c>
    </row>
    <row r="296" spans="1:8" ht="17.25" customHeight="1">
      <c r="A296" s="22"/>
      <c r="B296" s="19" t="s">
        <v>282</v>
      </c>
      <c r="C296" s="25"/>
      <c r="D296" s="25"/>
      <c r="E296" s="11"/>
      <c r="F296" s="6"/>
      <c r="G296" s="11"/>
      <c r="H296" s="6">
        <v>0</v>
      </c>
    </row>
    <row r="297" spans="1:8" ht="17.25" customHeight="1">
      <c r="A297" s="22"/>
      <c r="B297" s="19" t="s">
        <v>314</v>
      </c>
      <c r="C297" s="25"/>
      <c r="D297" s="25"/>
      <c r="E297" s="11"/>
      <c r="F297" s="6"/>
      <c r="G297" s="11"/>
      <c r="H297" s="6">
        <v>25842</v>
      </c>
    </row>
    <row r="298" spans="1:8" ht="17.25" customHeight="1">
      <c r="A298" s="22"/>
      <c r="B298" s="19" t="s">
        <v>286</v>
      </c>
      <c r="C298" s="25"/>
      <c r="D298" s="25"/>
      <c r="E298" s="11"/>
      <c r="F298" s="6"/>
      <c r="G298" s="11"/>
      <c r="H298" s="6">
        <v>0</v>
      </c>
    </row>
    <row r="299" spans="1:8" ht="17.25" customHeight="1">
      <c r="A299" s="22"/>
      <c r="B299" s="19" t="s">
        <v>150</v>
      </c>
      <c r="C299" s="25"/>
      <c r="D299" s="25"/>
      <c r="E299" s="11"/>
      <c r="F299" s="6"/>
      <c r="G299" s="11"/>
      <c r="H299" s="6">
        <v>0</v>
      </c>
    </row>
    <row r="300" spans="1:8" ht="17.25" customHeight="1">
      <c r="A300" s="22"/>
      <c r="B300" s="19" t="s">
        <v>285</v>
      </c>
      <c r="C300" s="25"/>
      <c r="D300" s="25"/>
      <c r="E300" s="11"/>
      <c r="F300" s="6"/>
      <c r="G300" s="11"/>
      <c r="H300" s="6">
        <v>0</v>
      </c>
    </row>
    <row r="301" spans="1:8" ht="17.25" customHeight="1">
      <c r="A301" s="22"/>
      <c r="B301" s="24"/>
      <c r="C301" s="24"/>
      <c r="D301" s="24"/>
      <c r="E301" s="147" t="s">
        <v>269</v>
      </c>
      <c r="F301" s="154">
        <f>SUM(F291:F300)</f>
        <v>11050</v>
      </c>
      <c r="G301" s="154">
        <f>SUM(G291:G300)</f>
        <v>0</v>
      </c>
      <c r="H301" s="154">
        <f>SUM(H291:H300)</f>
        <v>98042</v>
      </c>
    </row>
    <row r="302" spans="1:8" ht="17.25" customHeight="1" thickBot="1">
      <c r="A302" s="22"/>
      <c r="B302" s="24"/>
      <c r="C302" s="24"/>
      <c r="D302" s="24"/>
      <c r="E302" s="148" t="s">
        <v>250</v>
      </c>
      <c r="F302" s="10">
        <f>F289+F301</f>
        <v>147041</v>
      </c>
      <c r="G302" s="11"/>
      <c r="H302" s="10">
        <f>H289+H301</f>
        <v>281265</v>
      </c>
    </row>
    <row r="303" spans="1:7" ht="17.25" customHeight="1" thickTop="1">
      <c r="A303" s="22" t="s">
        <v>124</v>
      </c>
      <c r="B303" s="32" t="s">
        <v>28</v>
      </c>
      <c r="C303" s="32"/>
      <c r="D303" s="25"/>
      <c r="F303" s="12"/>
      <c r="G303" s="68"/>
    </row>
    <row r="304" spans="1:8" ht="17.25" customHeight="1">
      <c r="A304" s="22"/>
      <c r="B304" s="29" t="s">
        <v>0</v>
      </c>
      <c r="C304" s="29"/>
      <c r="D304" s="31"/>
      <c r="E304" s="2"/>
      <c r="F304" s="5"/>
      <c r="G304" s="3"/>
      <c r="H304" s="5"/>
    </row>
    <row r="305" spans="1:8" ht="17.25" customHeight="1">
      <c r="A305" s="22"/>
      <c r="B305" s="31"/>
      <c r="C305" s="31"/>
      <c r="D305" s="31"/>
      <c r="E305" s="57"/>
      <c r="F305" s="3">
        <v>0</v>
      </c>
      <c r="G305" s="3"/>
      <c r="H305" s="3">
        <v>0</v>
      </c>
    </row>
    <row r="306" spans="1:8" ht="17.25" customHeight="1" thickBot="1">
      <c r="A306" s="22"/>
      <c r="B306" s="25"/>
      <c r="C306" s="25"/>
      <c r="D306" s="25"/>
      <c r="E306" s="147" t="s">
        <v>269</v>
      </c>
      <c r="F306" s="10">
        <f>SUM(F305:F305)</f>
        <v>0</v>
      </c>
      <c r="G306" s="11"/>
      <c r="H306" s="10">
        <f>SUM(H305:H305)</f>
        <v>0</v>
      </c>
    </row>
    <row r="307" spans="1:8" ht="17.25" customHeight="1" thickTop="1">
      <c r="A307" s="22" t="s">
        <v>125</v>
      </c>
      <c r="B307" s="32" t="s">
        <v>41</v>
      </c>
      <c r="C307" s="32"/>
      <c r="D307" s="25"/>
      <c r="F307" s="76"/>
      <c r="H307" s="76"/>
    </row>
    <row r="308" spans="1:8" ht="17.25" customHeight="1">
      <c r="A308" s="22" t="s">
        <v>279</v>
      </c>
      <c r="B308" s="29" t="s">
        <v>40</v>
      </c>
      <c r="C308" s="29"/>
      <c r="D308" s="31"/>
      <c r="F308" s="6">
        <v>0</v>
      </c>
      <c r="H308" s="6">
        <v>0</v>
      </c>
    </row>
    <row r="309" spans="1:8" ht="17.25" customHeight="1">
      <c r="A309" s="22"/>
      <c r="B309" s="271" t="s">
        <v>331</v>
      </c>
      <c r="C309" s="271"/>
      <c r="D309" s="271"/>
      <c r="F309" s="6">
        <f>437575+1231069</f>
        <v>1668644</v>
      </c>
      <c r="G309" s="11"/>
      <c r="H309" s="6">
        <v>111076</v>
      </c>
    </row>
    <row r="310" spans="1:8" ht="17.25" customHeight="1">
      <c r="A310" s="22"/>
      <c r="B310" s="271" t="s">
        <v>312</v>
      </c>
      <c r="C310" s="271"/>
      <c r="D310" s="271"/>
      <c r="F310" s="6">
        <v>0</v>
      </c>
      <c r="G310" s="11"/>
      <c r="H310" s="6">
        <v>0</v>
      </c>
    </row>
    <row r="311" spans="1:8" ht="17.25" customHeight="1">
      <c r="A311" s="22"/>
      <c r="B311" s="271" t="s">
        <v>332</v>
      </c>
      <c r="C311" s="271"/>
      <c r="D311" s="271"/>
      <c r="F311" s="6">
        <v>1747</v>
      </c>
      <c r="G311" s="11"/>
      <c r="H311" s="6">
        <v>475879</v>
      </c>
    </row>
    <row r="312" spans="1:8" ht="17.25" customHeight="1">
      <c r="A312" s="22"/>
      <c r="B312" s="271" t="s">
        <v>320</v>
      </c>
      <c r="C312" s="271"/>
      <c r="D312" s="271"/>
      <c r="F312" s="6">
        <v>16000</v>
      </c>
      <c r="G312" s="11"/>
      <c r="H312" s="6">
        <v>19579</v>
      </c>
    </row>
    <row r="313" spans="1:8" ht="17.25" customHeight="1">
      <c r="A313" s="22"/>
      <c r="B313" s="271" t="s">
        <v>313</v>
      </c>
      <c r="C313" s="271"/>
      <c r="D313" s="271"/>
      <c r="F313" s="6">
        <v>23279</v>
      </c>
      <c r="G313" s="11"/>
      <c r="H313" s="6">
        <v>13367</v>
      </c>
    </row>
    <row r="314" spans="1:8" ht="17.25" customHeight="1">
      <c r="A314" s="22"/>
      <c r="B314" s="35"/>
      <c r="C314" s="35"/>
      <c r="D314" s="35"/>
      <c r="F314" s="11"/>
      <c r="G314" s="11"/>
      <c r="H314" s="11"/>
    </row>
    <row r="315" spans="1:8" ht="17.25" customHeight="1">
      <c r="A315" s="22"/>
      <c r="B315" s="32"/>
      <c r="C315" s="32"/>
      <c r="D315" s="25"/>
      <c r="E315" s="147" t="s">
        <v>269</v>
      </c>
      <c r="F315" s="154">
        <f>SUM(F309:F314)</f>
        <v>1709670</v>
      </c>
      <c r="H315" s="154">
        <f>SUM(H309:H314)</f>
        <v>619901</v>
      </c>
    </row>
    <row r="316" spans="1:8" ht="17.25" customHeight="1">
      <c r="A316" s="22" t="s">
        <v>280</v>
      </c>
      <c r="B316" s="29" t="s">
        <v>4</v>
      </c>
      <c r="C316" s="32"/>
      <c r="D316" s="25"/>
      <c r="F316" s="76"/>
      <c r="H316" s="76"/>
    </row>
    <row r="317" spans="1:8" ht="17.25" customHeight="1">
      <c r="A317" s="22"/>
      <c r="B317" s="31" t="s">
        <v>150</v>
      </c>
      <c r="C317" s="32"/>
      <c r="D317" s="25"/>
      <c r="F317" s="13">
        <v>4397</v>
      </c>
      <c r="H317" s="76"/>
    </row>
    <row r="318" spans="1:8" ht="17.25" customHeight="1">
      <c r="A318" s="22"/>
      <c r="B318" s="31" t="s">
        <v>278</v>
      </c>
      <c r="C318" s="32"/>
      <c r="D318" s="25"/>
      <c r="F318" s="6">
        <v>279</v>
      </c>
      <c r="H318" s="6">
        <v>548</v>
      </c>
    </row>
    <row r="319" spans="1:8" ht="16.5">
      <c r="A319" s="22"/>
      <c r="B319" s="29"/>
      <c r="C319" s="32"/>
      <c r="D319" s="25"/>
      <c r="E319" s="147" t="s">
        <v>269</v>
      </c>
      <c r="F319" s="154">
        <f>SUM(F317:F318)</f>
        <v>4676</v>
      </c>
      <c r="H319" s="154">
        <f>SUM(H317:H318)</f>
        <v>548</v>
      </c>
    </row>
    <row r="320" spans="1:8" ht="17.25" thickBot="1">
      <c r="A320" s="22"/>
      <c r="B320" s="29"/>
      <c r="C320" s="32"/>
      <c r="D320" s="25"/>
      <c r="E320" s="148" t="s">
        <v>250</v>
      </c>
      <c r="F320" s="10">
        <f>F315+F319</f>
        <v>1714346</v>
      </c>
      <c r="H320" s="10">
        <f>H315+H319</f>
        <v>620449</v>
      </c>
    </row>
    <row r="321" spans="1:8" ht="17.25" customHeight="1" thickTop="1">
      <c r="A321" s="22"/>
      <c r="B321" s="26" t="s">
        <v>251</v>
      </c>
      <c r="C321" s="73"/>
      <c r="D321" s="73"/>
      <c r="E321" s="6"/>
      <c r="F321" s="6"/>
      <c r="G321" s="6"/>
      <c r="H321" s="6"/>
    </row>
  </sheetData>
  <sheetProtection/>
  <mergeCells count="89">
    <mergeCell ref="C17:D17"/>
    <mergeCell ref="C19:D19"/>
    <mergeCell ref="C18:D18"/>
    <mergeCell ref="C13:D13"/>
    <mergeCell ref="C14:D14"/>
    <mergeCell ref="C15:D15"/>
    <mergeCell ref="C16:D16"/>
    <mergeCell ref="B43:D43"/>
    <mergeCell ref="B52:D52"/>
    <mergeCell ref="B63:D63"/>
    <mergeCell ref="B64:D64"/>
    <mergeCell ref="B53:D53"/>
    <mergeCell ref="A2:H2"/>
    <mergeCell ref="B4:H4"/>
    <mergeCell ref="B21:D21"/>
    <mergeCell ref="B36:D36"/>
    <mergeCell ref="A22:A26"/>
    <mergeCell ref="E10:G10"/>
    <mergeCell ref="B22:H22"/>
    <mergeCell ref="B24:H24"/>
    <mergeCell ref="B33:D33"/>
    <mergeCell ref="B28:D28"/>
    <mergeCell ref="B39:D39"/>
    <mergeCell ref="B229:D229"/>
    <mergeCell ref="B58:D58"/>
    <mergeCell ref="B73:H73"/>
    <mergeCell ref="B72:D72"/>
    <mergeCell ref="B165:D165"/>
    <mergeCell ref="B166:D166"/>
    <mergeCell ref="B47:D47"/>
    <mergeCell ref="B41:D41"/>
    <mergeCell ref="B76:H76"/>
    <mergeCell ref="B31:D31"/>
    <mergeCell ref="B25:H25"/>
    <mergeCell ref="B26:H26"/>
    <mergeCell ref="B38:D38"/>
    <mergeCell ref="B29:D29"/>
    <mergeCell ref="B32:D32"/>
    <mergeCell ref="B37:D37"/>
    <mergeCell ref="B30:D30"/>
    <mergeCell ref="B74:H74"/>
    <mergeCell ref="B75:H75"/>
    <mergeCell ref="B54:D54"/>
    <mergeCell ref="B55:D55"/>
    <mergeCell ref="B65:D65"/>
    <mergeCell ref="B66:D66"/>
    <mergeCell ref="B67:D67"/>
    <mergeCell ref="B59:D59"/>
    <mergeCell ref="B163:D163"/>
    <mergeCell ref="B155:D155"/>
    <mergeCell ref="B77:H77"/>
    <mergeCell ref="B164:D164"/>
    <mergeCell ref="B78:H78"/>
    <mergeCell ref="B167:D167"/>
    <mergeCell ref="B175:D175"/>
    <mergeCell ref="B176:D176"/>
    <mergeCell ref="B177:D177"/>
    <mergeCell ref="B192:D192"/>
    <mergeCell ref="B178:D178"/>
    <mergeCell ref="B179:D179"/>
    <mergeCell ref="B190:D190"/>
    <mergeCell ref="B191:D191"/>
    <mergeCell ref="B313:D313"/>
    <mergeCell ref="B311:D311"/>
    <mergeCell ref="B193:D193"/>
    <mergeCell ref="B194:D194"/>
    <mergeCell ref="B310:D310"/>
    <mergeCell ref="B309:D309"/>
    <mergeCell ref="B249:D249"/>
    <mergeCell ref="B227:D227"/>
    <mergeCell ref="B312:D312"/>
    <mergeCell ref="B5:C5"/>
    <mergeCell ref="B6:C6"/>
    <mergeCell ref="B7:C7"/>
    <mergeCell ref="E17:G17"/>
    <mergeCell ref="D5:E5"/>
    <mergeCell ref="F5:H5"/>
    <mergeCell ref="F6:H6"/>
    <mergeCell ref="F7:H7"/>
    <mergeCell ref="C11:D11"/>
    <mergeCell ref="C12:D12"/>
    <mergeCell ref="E18:G18"/>
    <mergeCell ref="E19:G19"/>
    <mergeCell ref="E11:G11"/>
    <mergeCell ref="E12:G12"/>
    <mergeCell ref="E13:G13"/>
    <mergeCell ref="E14:G14"/>
    <mergeCell ref="E15:G15"/>
    <mergeCell ref="E16:G16"/>
  </mergeCells>
  <printOptions/>
  <pageMargins left="0.69" right="0.35" top="0.5" bottom="0.25" header="0.23" footer="0.2"/>
  <pageSetup firstPageNumber="4" useFirstPageNumber="1" horizontalDpi="300" verticalDpi="300" orientation="portrait" paperSize="9" scale="85" r:id="rId1"/>
  <headerFooter alignWithMargins="0">
    <oddHeader>&amp;R&amp;"SutonnyMJ,Regular"G. Inve GÛ †Kvs
PvU©vW© GKvD›U¨v›Um</oddHeader>
    <oddFooter>&amp;C&amp;"SutonnyMJ,Regular"&amp;P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85" workbookViewId="0" topLeftCell="A8">
      <selection activeCell="D32" sqref="D32"/>
    </sheetView>
  </sheetViews>
  <sheetFormatPr defaultColWidth="9.140625" defaultRowHeight="12.75"/>
  <cols>
    <col min="1" max="1" width="4.00390625" style="161" bestFit="1" customWidth="1"/>
    <col min="2" max="2" width="20.7109375" style="161" customWidth="1"/>
    <col min="3" max="3" width="5.8515625" style="161" customWidth="1"/>
    <col min="4" max="4" width="16.28125" style="161" customWidth="1"/>
    <col min="5" max="5" width="13.140625" style="161" customWidth="1"/>
    <col min="6" max="6" width="14.140625" style="161" bestFit="1" customWidth="1"/>
    <col min="7" max="7" width="10.00390625" style="161" bestFit="1" customWidth="1"/>
    <col min="8" max="8" width="13.8515625" style="161" customWidth="1"/>
    <col min="9" max="9" width="14.28125" style="161" bestFit="1" customWidth="1"/>
    <col min="10" max="12" width="9.140625" style="161" customWidth="1"/>
    <col min="13" max="13" width="9.28125" style="161" bestFit="1" customWidth="1"/>
    <col min="14" max="16384" width="9.140625" style="161" customWidth="1"/>
  </cols>
  <sheetData>
    <row r="1" spans="1:9" ht="19.5" customHeight="1">
      <c r="A1" s="159">
        <v>28</v>
      </c>
      <c r="B1" s="293" t="s">
        <v>171</v>
      </c>
      <c r="C1" s="293"/>
      <c r="D1" s="293"/>
      <c r="E1" s="293"/>
      <c r="F1" s="293"/>
      <c r="G1" s="160"/>
      <c r="H1" s="160"/>
      <c r="I1" s="160"/>
    </row>
    <row r="2" spans="1:9" ht="16.5" thickBot="1">
      <c r="A2" s="162"/>
      <c r="B2" s="52"/>
      <c r="C2" s="52"/>
      <c r="D2" s="52"/>
      <c r="E2" s="52"/>
      <c r="F2" s="52"/>
      <c r="G2" s="52"/>
      <c r="H2" s="52"/>
      <c r="I2" s="52"/>
    </row>
    <row r="3" spans="1:9" ht="16.5">
      <c r="A3" s="163"/>
      <c r="B3" s="164"/>
      <c r="C3" s="165" t="s">
        <v>172</v>
      </c>
      <c r="D3" s="294" t="s">
        <v>29</v>
      </c>
      <c r="E3" s="295"/>
      <c r="F3" s="296"/>
      <c r="G3" s="294" t="s">
        <v>30</v>
      </c>
      <c r="H3" s="295"/>
      <c r="I3" s="166"/>
    </row>
    <row r="4" spans="1:9" ht="18" customHeight="1">
      <c r="A4" s="299"/>
      <c r="B4" s="167" t="s">
        <v>0</v>
      </c>
      <c r="C4" s="168" t="s">
        <v>173</v>
      </c>
      <c r="D4" s="297" t="s">
        <v>126</v>
      </c>
      <c r="E4" s="297" t="s">
        <v>31</v>
      </c>
      <c r="F4" s="297" t="s">
        <v>32</v>
      </c>
      <c r="G4" s="297" t="s">
        <v>33</v>
      </c>
      <c r="H4" s="297" t="s">
        <v>45</v>
      </c>
      <c r="I4" s="257" t="s">
        <v>2</v>
      </c>
    </row>
    <row r="5" spans="1:9" ht="15" customHeight="1" thickBot="1">
      <c r="A5" s="299"/>
      <c r="B5" s="169"/>
      <c r="C5" s="170"/>
      <c r="D5" s="298"/>
      <c r="E5" s="298"/>
      <c r="F5" s="298"/>
      <c r="G5" s="298"/>
      <c r="H5" s="298"/>
      <c r="I5" s="292"/>
    </row>
    <row r="6" spans="1:9" ht="24" customHeight="1">
      <c r="A6" s="162"/>
      <c r="B6" s="171" t="s">
        <v>38</v>
      </c>
      <c r="C6" s="172"/>
      <c r="D6" s="173"/>
      <c r="E6" s="173"/>
      <c r="F6" s="173"/>
      <c r="G6" s="173"/>
      <c r="H6" s="173"/>
      <c r="I6" s="174"/>
    </row>
    <row r="7" spans="1:9" ht="24" customHeight="1">
      <c r="A7" s="162"/>
      <c r="B7" s="175" t="s">
        <v>174</v>
      </c>
      <c r="C7" s="176"/>
      <c r="D7" s="80">
        <v>475879</v>
      </c>
      <c r="E7" s="177">
        <v>0</v>
      </c>
      <c r="F7" s="177">
        <v>111076</v>
      </c>
      <c r="G7" s="177">
        <v>0</v>
      </c>
      <c r="H7" s="177">
        <v>0</v>
      </c>
      <c r="I7" s="111">
        <f>SUM(D7:H7)</f>
        <v>586955</v>
      </c>
    </row>
    <row r="8" spans="1:9" ht="24" customHeight="1">
      <c r="A8" s="162"/>
      <c r="B8" s="178" t="s">
        <v>175</v>
      </c>
      <c r="C8" s="179"/>
      <c r="D8" s="180"/>
      <c r="E8" s="181"/>
      <c r="F8" s="181"/>
      <c r="G8" s="181"/>
      <c r="H8" s="181"/>
      <c r="I8" s="182"/>
    </row>
    <row r="9" spans="1:9" ht="24" customHeight="1">
      <c r="A9" s="162"/>
      <c r="B9" s="175" t="s">
        <v>176</v>
      </c>
      <c r="C9" s="176">
        <v>5</v>
      </c>
      <c r="D9" s="80">
        <f>'1ST '!D20</f>
        <v>2935514</v>
      </c>
      <c r="E9" s="80">
        <v>0</v>
      </c>
      <c r="F9" s="80">
        <v>0</v>
      </c>
      <c r="G9" s="80">
        <v>0</v>
      </c>
      <c r="H9" s="80">
        <v>0</v>
      </c>
      <c r="I9" s="111">
        <f>SUM(D9:H9)</f>
        <v>2935514</v>
      </c>
    </row>
    <row r="10" spans="1:9" ht="24" customHeight="1">
      <c r="A10" s="162"/>
      <c r="B10" s="175" t="s">
        <v>177</v>
      </c>
      <c r="C10" s="176">
        <v>6</v>
      </c>
      <c r="D10" s="80">
        <v>0</v>
      </c>
      <c r="E10" s="80">
        <f>'1ST '!D21</f>
        <v>730306</v>
      </c>
      <c r="F10" s="80">
        <v>0</v>
      </c>
      <c r="G10" s="80">
        <v>0</v>
      </c>
      <c r="H10" s="80">
        <v>0</v>
      </c>
      <c r="I10" s="111">
        <f aca="true" t="shared" si="0" ref="I10:I19">SUM(D10:H10)</f>
        <v>730306</v>
      </c>
    </row>
    <row r="11" spans="1:9" ht="24" customHeight="1">
      <c r="A11" s="162"/>
      <c r="B11" s="175" t="s">
        <v>168</v>
      </c>
      <c r="C11" s="176">
        <v>7</v>
      </c>
      <c r="D11" s="183">
        <v>0</v>
      </c>
      <c r="E11" s="80">
        <v>0</v>
      </c>
      <c r="F11" s="80">
        <f>'1-19'!F59+'1-19'!F60+'1-19'!F61+'1-19'!F62</f>
        <v>2758568</v>
      </c>
      <c r="G11" s="80">
        <v>0</v>
      </c>
      <c r="H11" s="80">
        <v>0</v>
      </c>
      <c r="I11" s="111">
        <f t="shared" si="0"/>
        <v>2758568</v>
      </c>
    </row>
    <row r="12" spans="1:9" ht="24" customHeight="1">
      <c r="A12" s="162"/>
      <c r="B12" s="175" t="s">
        <v>137</v>
      </c>
      <c r="C12" s="176">
        <v>7</v>
      </c>
      <c r="D12" s="80">
        <v>0</v>
      </c>
      <c r="E12" s="80">
        <v>0</v>
      </c>
      <c r="F12" s="80">
        <v>0</v>
      </c>
      <c r="G12" s="80"/>
      <c r="H12" s="80"/>
      <c r="I12" s="111">
        <f t="shared" si="0"/>
        <v>0</v>
      </c>
    </row>
    <row r="13" spans="1:9" ht="24" customHeight="1">
      <c r="A13" s="162"/>
      <c r="B13" s="175" t="s">
        <v>178</v>
      </c>
      <c r="C13" s="176">
        <v>7</v>
      </c>
      <c r="D13" s="80">
        <v>0</v>
      </c>
      <c r="E13" s="80">
        <v>0</v>
      </c>
      <c r="F13" s="80">
        <f>'1-19'!F65+'1-19'!F66</f>
        <v>275848</v>
      </c>
      <c r="G13" s="80">
        <v>0</v>
      </c>
      <c r="H13" s="80">
        <f>'[1]1-27'!F84</f>
        <v>0</v>
      </c>
      <c r="I13" s="111">
        <f t="shared" si="0"/>
        <v>275848</v>
      </c>
    </row>
    <row r="14" spans="1:9" ht="24" customHeight="1">
      <c r="A14" s="162"/>
      <c r="B14" s="175" t="s">
        <v>128</v>
      </c>
      <c r="C14" s="176">
        <v>7</v>
      </c>
      <c r="D14" s="80"/>
      <c r="F14" s="80">
        <f>'1-19'!F67+'1-19'!F68</f>
        <v>110000</v>
      </c>
      <c r="G14" s="80"/>
      <c r="H14" s="80"/>
      <c r="I14" s="111">
        <f t="shared" si="0"/>
        <v>110000</v>
      </c>
    </row>
    <row r="15" spans="1:9" ht="24" customHeight="1">
      <c r="A15" s="162"/>
      <c r="B15" s="175" t="s">
        <v>179</v>
      </c>
      <c r="C15" s="176">
        <v>7</v>
      </c>
      <c r="D15" s="80">
        <v>0</v>
      </c>
      <c r="E15" s="80">
        <v>0</v>
      </c>
      <c r="F15" s="80">
        <f>'1-19'!F63+'1-19'!F64</f>
        <v>758253</v>
      </c>
      <c r="G15" s="80">
        <v>0</v>
      </c>
      <c r="H15" s="80">
        <f>'[1]1-27'!F85</f>
        <v>0</v>
      </c>
      <c r="I15" s="111">
        <f t="shared" si="0"/>
        <v>758253</v>
      </c>
    </row>
    <row r="16" spans="1:9" ht="28.5" customHeight="1">
      <c r="A16" s="162"/>
      <c r="B16" s="175" t="s">
        <v>180</v>
      </c>
      <c r="C16" s="176">
        <v>7</v>
      </c>
      <c r="D16" s="80">
        <v>0</v>
      </c>
      <c r="E16" s="80">
        <v>0</v>
      </c>
      <c r="F16" s="80">
        <f>'1-19'!F69+'1-19'!F70</f>
        <v>320000</v>
      </c>
      <c r="G16" s="80">
        <v>0</v>
      </c>
      <c r="H16" s="80">
        <v>0</v>
      </c>
      <c r="I16" s="111">
        <f t="shared" si="0"/>
        <v>320000</v>
      </c>
    </row>
    <row r="17" spans="1:9" ht="28.5" customHeight="1">
      <c r="A17" s="162"/>
      <c r="B17" s="175" t="s">
        <v>181</v>
      </c>
      <c r="C17" s="176">
        <v>8</v>
      </c>
      <c r="D17" s="81"/>
      <c r="E17" s="81"/>
      <c r="F17" s="81"/>
      <c r="G17" s="81"/>
      <c r="H17" s="80"/>
      <c r="I17" s="111">
        <f t="shared" si="0"/>
        <v>0</v>
      </c>
    </row>
    <row r="18" spans="1:9" ht="28.5" customHeight="1">
      <c r="A18" s="162"/>
      <c r="B18" s="175" t="s">
        <v>182</v>
      </c>
      <c r="C18" s="176">
        <v>9</v>
      </c>
      <c r="D18" s="81">
        <v>0</v>
      </c>
      <c r="E18" s="81"/>
      <c r="F18" s="81"/>
      <c r="G18" s="81"/>
      <c r="H18" s="80"/>
      <c r="I18" s="111">
        <f t="shared" si="0"/>
        <v>0</v>
      </c>
    </row>
    <row r="19" spans="1:9" ht="24" customHeight="1">
      <c r="A19" s="162"/>
      <c r="B19" s="175" t="s">
        <v>12</v>
      </c>
      <c r="C19" s="184">
        <v>12</v>
      </c>
      <c r="D19" s="81">
        <f>'1-19'!F116</f>
        <v>0</v>
      </c>
      <c r="E19" s="81">
        <v>0</v>
      </c>
      <c r="F19" s="81">
        <f>'1-19'!F121-'28'!D19</f>
        <v>0</v>
      </c>
      <c r="G19" s="81">
        <v>0</v>
      </c>
      <c r="H19" s="81">
        <v>0</v>
      </c>
      <c r="I19" s="185">
        <f t="shared" si="0"/>
        <v>0</v>
      </c>
    </row>
    <row r="20" spans="1:13" ht="17.25" thickBot="1">
      <c r="A20" s="162"/>
      <c r="B20" s="186" t="s">
        <v>34</v>
      </c>
      <c r="C20" s="187"/>
      <c r="D20" s="248">
        <f aca="true" t="shared" si="1" ref="D20:I20">SUM(D7:D19)</f>
        <v>3411393</v>
      </c>
      <c r="E20" s="249">
        <f t="shared" si="1"/>
        <v>730306</v>
      </c>
      <c r="F20" s="249">
        <f>SUM(F7:F19)</f>
        <v>4333745</v>
      </c>
      <c r="G20" s="249">
        <f t="shared" si="1"/>
        <v>0</v>
      </c>
      <c r="H20" s="249">
        <f t="shared" si="1"/>
        <v>0</v>
      </c>
      <c r="I20" s="249">
        <f t="shared" si="1"/>
        <v>8475444</v>
      </c>
      <c r="M20" s="188"/>
    </row>
    <row r="21" spans="1:9" ht="24" customHeight="1" thickTop="1">
      <c r="A21" s="162"/>
      <c r="B21" s="189" t="s">
        <v>36</v>
      </c>
      <c r="C21" s="190"/>
      <c r="D21" s="191"/>
      <c r="E21" s="191"/>
      <c r="F21" s="191"/>
      <c r="G21" s="191"/>
      <c r="H21" s="191"/>
      <c r="I21" s="192"/>
    </row>
    <row r="22" spans="1:9" ht="24" customHeight="1">
      <c r="A22" s="162"/>
      <c r="B22" s="175" t="s">
        <v>183</v>
      </c>
      <c r="C22" s="176">
        <v>13</v>
      </c>
      <c r="D22" s="111">
        <f>'1-19'!F133</f>
        <v>176225</v>
      </c>
      <c r="E22" s="111">
        <f>'1-19'!F137-'28'!D22</f>
        <v>748277</v>
      </c>
      <c r="F22" s="111">
        <v>0</v>
      </c>
      <c r="G22" s="80">
        <v>0</v>
      </c>
      <c r="H22" s="80">
        <v>0</v>
      </c>
      <c r="I22" s="111">
        <f>SUM(D22:H22)</f>
        <v>924502</v>
      </c>
    </row>
    <row r="23" spans="1:9" ht="24" customHeight="1">
      <c r="A23" s="162"/>
      <c r="B23" s="193" t="s">
        <v>184</v>
      </c>
      <c r="C23" s="176">
        <v>14</v>
      </c>
      <c r="D23" s="82">
        <f>'1-19'!F154+'1-19'!F155</f>
        <v>1250000</v>
      </c>
      <c r="F23" s="111">
        <f>'1-19'!F146+'1-19'!F147+'1-19'!F149+'1-19'!F151+'1-19'!F152</f>
        <v>1463443</v>
      </c>
      <c r="G23" s="80">
        <v>0</v>
      </c>
      <c r="H23" s="80">
        <v>0</v>
      </c>
      <c r="I23" s="111">
        <f aca="true" t="shared" si="2" ref="I23:I30">SUM(D23:H23)</f>
        <v>2713443</v>
      </c>
    </row>
    <row r="24" spans="1:9" ht="24" customHeight="1">
      <c r="A24" s="162"/>
      <c r="B24" s="193" t="s">
        <v>185</v>
      </c>
      <c r="C24" s="176">
        <v>15</v>
      </c>
      <c r="D24" s="111">
        <f>'1-19'!F168</f>
        <v>100000</v>
      </c>
      <c r="E24" s="111">
        <v>0</v>
      </c>
      <c r="F24" s="111"/>
      <c r="G24" s="80">
        <v>0</v>
      </c>
      <c r="H24" s="80">
        <v>0</v>
      </c>
      <c r="I24" s="111">
        <f t="shared" si="2"/>
        <v>100000</v>
      </c>
    </row>
    <row r="25" spans="1:9" ht="24" customHeight="1">
      <c r="A25" s="162"/>
      <c r="B25" s="193" t="s">
        <v>90</v>
      </c>
      <c r="C25" s="176">
        <v>16</v>
      </c>
      <c r="D25" s="111">
        <f>'1-19'!F179</f>
        <v>0</v>
      </c>
      <c r="E25" s="111">
        <v>0</v>
      </c>
      <c r="F25" s="111">
        <f>'1-19'!F178</f>
        <v>0</v>
      </c>
      <c r="G25" s="80"/>
      <c r="H25" s="80"/>
      <c r="I25" s="111">
        <f t="shared" si="2"/>
        <v>0</v>
      </c>
    </row>
    <row r="26" spans="1:9" ht="24" customHeight="1">
      <c r="A26" s="162"/>
      <c r="B26" s="193" t="s">
        <v>186</v>
      </c>
      <c r="C26" s="176">
        <v>17</v>
      </c>
      <c r="D26" s="111">
        <f>'1-19'!F194</f>
        <v>440000</v>
      </c>
      <c r="E26" s="111">
        <v>0</v>
      </c>
      <c r="F26" s="111">
        <f>'1-19'!F190+'1-19'!F192</f>
        <v>184962</v>
      </c>
      <c r="G26" s="80">
        <v>0</v>
      </c>
      <c r="H26" s="80">
        <f>'[1]1-27'!G152</f>
        <v>0</v>
      </c>
      <c r="I26" s="111">
        <f t="shared" si="2"/>
        <v>624962</v>
      </c>
    </row>
    <row r="27" spans="1:9" ht="24" customHeight="1">
      <c r="A27" s="162"/>
      <c r="B27" s="193" t="s">
        <v>187</v>
      </c>
      <c r="C27" s="176">
        <v>18</v>
      </c>
      <c r="D27" s="111"/>
      <c r="E27" s="111"/>
      <c r="F27" s="111">
        <f>'1-19'!F209</f>
        <v>0</v>
      </c>
      <c r="G27" s="80"/>
      <c r="H27" s="80"/>
      <c r="I27" s="111">
        <f t="shared" si="2"/>
        <v>0</v>
      </c>
    </row>
    <row r="28" spans="1:9" ht="24" customHeight="1">
      <c r="A28" s="162"/>
      <c r="B28" s="193" t="s">
        <v>188</v>
      </c>
      <c r="C28" s="176">
        <v>19</v>
      </c>
      <c r="D28" s="111"/>
      <c r="E28" s="111"/>
      <c r="F28" s="111">
        <f>'1-19'!F219</f>
        <v>0</v>
      </c>
      <c r="G28" s="80"/>
      <c r="H28" s="80"/>
      <c r="I28" s="111">
        <f t="shared" si="2"/>
        <v>0</v>
      </c>
    </row>
    <row r="29" spans="1:9" ht="37.5" customHeight="1">
      <c r="A29" s="162"/>
      <c r="B29" s="193" t="s">
        <v>189</v>
      </c>
      <c r="C29" s="176">
        <v>20</v>
      </c>
      <c r="D29" s="111">
        <f>'1-19'!F229</f>
        <v>170000</v>
      </c>
      <c r="E29" s="111"/>
      <c r="F29" s="111">
        <f>'1-19'!F227+'1-19'!F228</f>
        <v>269481</v>
      </c>
      <c r="G29" s="80"/>
      <c r="H29" s="80"/>
      <c r="I29" s="111">
        <f t="shared" si="2"/>
        <v>439481</v>
      </c>
    </row>
    <row r="30" spans="1:9" ht="24" customHeight="1">
      <c r="A30" s="162"/>
      <c r="B30" s="194" t="s">
        <v>95</v>
      </c>
      <c r="C30" s="176">
        <v>21</v>
      </c>
      <c r="D30" s="111">
        <v>0</v>
      </c>
      <c r="E30" s="111">
        <v>0</v>
      </c>
      <c r="F30" s="111">
        <f>'1-19'!F240</f>
        <v>0</v>
      </c>
      <c r="G30" s="80">
        <v>0</v>
      </c>
      <c r="H30" s="80">
        <v>0</v>
      </c>
      <c r="I30" s="111">
        <f t="shared" si="2"/>
        <v>0</v>
      </c>
    </row>
    <row r="31" spans="1:9" ht="24" customHeight="1">
      <c r="A31" s="162"/>
      <c r="B31" s="193" t="s">
        <v>190</v>
      </c>
      <c r="C31" s="176">
        <v>22</v>
      </c>
      <c r="D31" s="111">
        <f>'1-19'!F249</f>
        <v>120000</v>
      </c>
      <c r="E31" s="111">
        <v>0</v>
      </c>
      <c r="F31" s="111">
        <f>'1-19'!F248+'1-19'!F250+'1-19'!F251</f>
        <v>747215</v>
      </c>
      <c r="G31" s="80"/>
      <c r="H31" s="80"/>
      <c r="I31" s="111">
        <f>SUM(D31:H31)</f>
        <v>867215</v>
      </c>
    </row>
    <row r="32" spans="1:9" ht="24" customHeight="1">
      <c r="A32" s="162"/>
      <c r="B32" s="193" t="s">
        <v>191</v>
      </c>
      <c r="C32" s="176">
        <v>25</v>
      </c>
      <c r="D32" s="111">
        <f>'1-19'!F294+'1-19'!F295</f>
        <v>11050</v>
      </c>
      <c r="E32" s="111">
        <v>0</v>
      </c>
      <c r="F32" s="111">
        <f>'1-19'!F292</f>
        <v>0</v>
      </c>
      <c r="G32" s="80">
        <v>0</v>
      </c>
      <c r="H32" s="80">
        <v>0</v>
      </c>
      <c r="I32" s="111">
        <f>SUM(D32:H32)</f>
        <v>11050</v>
      </c>
    </row>
    <row r="33" spans="1:9" ht="30.75" customHeight="1">
      <c r="A33" s="162"/>
      <c r="B33" s="186" t="s">
        <v>17</v>
      </c>
      <c r="C33" s="186"/>
      <c r="D33" s="195">
        <f>SUM(D22:D32)</f>
        <v>2267275</v>
      </c>
      <c r="E33" s="195">
        <f>SUM(E22:E32)</f>
        <v>748277</v>
      </c>
      <c r="F33" s="195">
        <f>SUM(F22:F32)</f>
        <v>2665101</v>
      </c>
      <c r="G33" s="195">
        <f>SUM(G22:G32)</f>
        <v>0</v>
      </c>
      <c r="H33" s="195">
        <v>0</v>
      </c>
      <c r="I33" s="111">
        <f>SUM(D33:H33)</f>
        <v>5680653</v>
      </c>
    </row>
    <row r="34" spans="1:9" ht="24" customHeight="1">
      <c r="A34" s="196"/>
      <c r="B34" s="193" t="s">
        <v>41</v>
      </c>
      <c r="C34" s="197">
        <v>27</v>
      </c>
      <c r="D34" s="198">
        <f>'1-19'!F311</f>
        <v>1747</v>
      </c>
      <c r="E34" s="198">
        <f>'1-19'!G311</f>
        <v>0</v>
      </c>
      <c r="F34" s="198">
        <f>'1-19'!F309+'1-19'!F310</f>
        <v>1668644</v>
      </c>
      <c r="G34" s="198">
        <f>'1-19'!I311</f>
        <v>0</v>
      </c>
      <c r="H34" s="198">
        <f>'1-19'!J311</f>
        <v>0</v>
      </c>
      <c r="I34" s="111">
        <f>SUM(D34:H34)</f>
        <v>1670391</v>
      </c>
    </row>
    <row r="35" spans="1:9" ht="24" customHeight="1" thickBot="1">
      <c r="A35" s="199"/>
      <c r="B35" s="186" t="s">
        <v>42</v>
      </c>
      <c r="C35" s="200"/>
      <c r="D35" s="250">
        <f>D33+D34</f>
        <v>2269022</v>
      </c>
      <c r="E35" s="250">
        <f>E33+E34</f>
        <v>748277</v>
      </c>
      <c r="F35" s="250">
        <f>F33+F34</f>
        <v>4333745</v>
      </c>
      <c r="G35" s="250">
        <f>G33+G34</f>
        <v>0</v>
      </c>
      <c r="H35" s="250">
        <f>H33+H34</f>
        <v>0</v>
      </c>
      <c r="I35" s="250">
        <f>SUM(D35:H35)</f>
        <v>7351044</v>
      </c>
    </row>
    <row r="36" ht="13.5" thickTop="1"/>
  </sheetData>
  <sheetProtection/>
  <mergeCells count="10">
    <mergeCell ref="A4:A5"/>
    <mergeCell ref="D4:D5"/>
    <mergeCell ref="E4:E5"/>
    <mergeCell ref="F4:F5"/>
    <mergeCell ref="I4:I5"/>
    <mergeCell ref="B1:F1"/>
    <mergeCell ref="D3:F3"/>
    <mergeCell ref="G3:H3"/>
    <mergeCell ref="G4:G5"/>
    <mergeCell ref="H4:H5"/>
  </mergeCells>
  <printOptions/>
  <pageMargins left="0.5" right="0.32" top="0.75" bottom="0.41" header="0.3" footer="0.2"/>
  <pageSetup horizontalDpi="600" verticalDpi="600" orientation="portrait" paperSize="9" scale="85" r:id="rId1"/>
  <headerFooter alignWithMargins="0">
    <oddHeader>&amp;R&amp;"SutonnyMJ,Regular"G. Inve GÛ †Kvs
PvU©vW© GKvD›U¨v›Um</oddHeader>
    <oddFooter>&amp;C&amp;"SutonnyMJ,Regular"10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58"/>
  <sheetViews>
    <sheetView zoomScalePageLayoutView="0" workbookViewId="0" topLeftCell="A9">
      <selection activeCell="N55" sqref="N55"/>
    </sheetView>
  </sheetViews>
  <sheetFormatPr defaultColWidth="9.140625" defaultRowHeight="12.75"/>
  <cols>
    <col min="1" max="1" width="6.421875" style="90" customWidth="1"/>
    <col min="2" max="2" width="7.140625" style="145" customWidth="1"/>
    <col min="3" max="3" width="50.421875" style="90" customWidth="1"/>
    <col min="4" max="4" width="15.00390625" style="146" bestFit="1" customWidth="1"/>
    <col min="5" max="5" width="15.140625" style="90" bestFit="1" customWidth="1"/>
    <col min="6" max="6" width="16.28125" style="90" customWidth="1"/>
    <col min="7" max="16384" width="9.140625" style="90" customWidth="1"/>
  </cols>
  <sheetData>
    <row r="1" spans="1:6" ht="17.25" customHeight="1" thickBot="1">
      <c r="A1" s="87"/>
      <c r="B1" s="300" t="s">
        <v>51</v>
      </c>
      <c r="C1" s="300"/>
      <c r="D1" s="88"/>
      <c r="E1" s="89"/>
      <c r="F1" s="89"/>
    </row>
    <row r="2" spans="2:6" ht="17.25" thickBot="1">
      <c r="B2" s="91"/>
      <c r="C2" s="92"/>
      <c r="D2" s="93" t="s">
        <v>192</v>
      </c>
      <c r="E2" s="94" t="s">
        <v>193</v>
      </c>
      <c r="F2" s="95" t="s">
        <v>194</v>
      </c>
    </row>
    <row r="3" spans="2:6" ht="15.75" customHeight="1">
      <c r="B3" s="96" t="s">
        <v>195</v>
      </c>
      <c r="C3" s="97" t="s">
        <v>38</v>
      </c>
      <c r="D3" s="98"/>
      <c r="E3" s="99"/>
      <c r="F3" s="100"/>
    </row>
    <row r="4" spans="2:6" ht="15.75" customHeight="1">
      <c r="B4" s="96" t="s">
        <v>196</v>
      </c>
      <c r="C4" s="97" t="s">
        <v>44</v>
      </c>
      <c r="D4" s="101"/>
      <c r="E4" s="102"/>
      <c r="F4" s="103"/>
    </row>
    <row r="5" spans="1:6" ht="15.75" customHeight="1">
      <c r="A5" s="104"/>
      <c r="B5" s="105"/>
      <c r="C5" s="106" t="s">
        <v>174</v>
      </c>
      <c r="D5" s="107">
        <f>500+199500</f>
        <v>200000</v>
      </c>
      <c r="E5" s="108">
        <f>'1ST '!C11+'1ST '!C12</f>
        <v>43955</v>
      </c>
      <c r="F5" s="109">
        <f>E5-D5</f>
        <v>-156045</v>
      </c>
    </row>
    <row r="6" spans="1:6" ht="15.75" customHeight="1">
      <c r="A6" s="104"/>
      <c r="B6" s="105"/>
      <c r="C6" s="106" t="s">
        <v>5</v>
      </c>
      <c r="D6" s="113">
        <v>30000</v>
      </c>
      <c r="E6" s="111">
        <f>'1ST '!C13</f>
        <v>394845</v>
      </c>
      <c r="F6" s="109">
        <f aca="true" t="shared" si="0" ref="F6:F14">E6-D6</f>
        <v>364845</v>
      </c>
    </row>
    <row r="7" spans="1:6" ht="15.75" customHeight="1">
      <c r="A7" s="104"/>
      <c r="B7" s="105"/>
      <c r="C7" s="106" t="s">
        <v>197</v>
      </c>
      <c r="D7" s="113">
        <v>66000</v>
      </c>
      <c r="E7" s="108">
        <f>'1-19'!F41</f>
        <v>2232</v>
      </c>
      <c r="F7" s="109">
        <f t="shared" si="0"/>
        <v>-63768</v>
      </c>
    </row>
    <row r="8" spans="1:6" ht="15.75" customHeight="1">
      <c r="A8" s="104"/>
      <c r="B8" s="105"/>
      <c r="C8" s="112" t="s">
        <v>198</v>
      </c>
      <c r="D8" s="113">
        <v>15000</v>
      </c>
      <c r="E8" s="114">
        <f>'1ST '!C15</f>
        <v>13320</v>
      </c>
      <c r="F8" s="109">
        <f t="shared" si="0"/>
        <v>-1680</v>
      </c>
    </row>
    <row r="9" spans="1:6" ht="15.75" customHeight="1">
      <c r="A9" s="104"/>
      <c r="B9" s="115"/>
      <c r="C9" s="112" t="s">
        <v>199</v>
      </c>
      <c r="D9" s="113"/>
      <c r="E9" s="114"/>
      <c r="F9" s="109">
        <f t="shared" si="0"/>
        <v>0</v>
      </c>
    </row>
    <row r="10" spans="1:6" ht="15.75" customHeight="1">
      <c r="A10" s="104"/>
      <c r="B10" s="115"/>
      <c r="C10" s="112" t="s">
        <v>7</v>
      </c>
      <c r="D10" s="113">
        <v>62000</v>
      </c>
      <c r="E10" s="114">
        <f>'1ST '!C17</f>
        <v>73100</v>
      </c>
      <c r="F10" s="109">
        <f t="shared" si="0"/>
        <v>11100</v>
      </c>
    </row>
    <row r="11" spans="1:6" ht="15.75" customHeight="1">
      <c r="A11" s="104"/>
      <c r="B11" s="115"/>
      <c r="C11" s="112" t="s">
        <v>200</v>
      </c>
      <c r="D11" s="113">
        <v>10000</v>
      </c>
      <c r="E11" s="114">
        <f>'1ST '!C18</f>
        <v>15200</v>
      </c>
      <c r="F11" s="109">
        <f t="shared" si="0"/>
        <v>5200</v>
      </c>
    </row>
    <row r="12" spans="1:6" ht="15.75" customHeight="1">
      <c r="A12" s="104"/>
      <c r="B12" s="115"/>
      <c r="C12" s="112" t="s">
        <v>201</v>
      </c>
      <c r="D12" s="113"/>
      <c r="E12" s="114">
        <f>'1ST '!C19</f>
        <v>42850</v>
      </c>
      <c r="F12" s="109">
        <f t="shared" si="0"/>
        <v>42850</v>
      </c>
    </row>
    <row r="13" spans="1:6" ht="15.75" customHeight="1">
      <c r="A13" s="104"/>
      <c r="B13" s="115"/>
      <c r="C13" s="112" t="s">
        <v>202</v>
      </c>
      <c r="D13" s="113">
        <v>117000</v>
      </c>
      <c r="E13" s="114">
        <f>'1ST '!C27</f>
        <v>23680</v>
      </c>
      <c r="F13" s="109">
        <f t="shared" si="0"/>
        <v>-93320</v>
      </c>
    </row>
    <row r="14" spans="2:6" ht="15.75" customHeight="1">
      <c r="B14" s="105"/>
      <c r="C14" s="117" t="s">
        <v>34</v>
      </c>
      <c r="D14" s="118">
        <f>SUM(D5:D13)</f>
        <v>500000</v>
      </c>
      <c r="E14" s="118">
        <f>SUM(E5:E13)</f>
        <v>609182</v>
      </c>
      <c r="F14" s="109">
        <f t="shared" si="0"/>
        <v>109182</v>
      </c>
    </row>
    <row r="15" spans="2:6" ht="10.5" customHeight="1">
      <c r="B15" s="103"/>
      <c r="C15" s="119"/>
      <c r="D15" s="120"/>
      <c r="E15" s="121"/>
      <c r="F15" s="122">
        <f>E15-D15</f>
        <v>0</v>
      </c>
    </row>
    <row r="16" spans="2:6" ht="19.5">
      <c r="B16" s="103" t="s">
        <v>203</v>
      </c>
      <c r="C16" s="97" t="s">
        <v>48</v>
      </c>
      <c r="D16" s="110"/>
      <c r="E16" s="108"/>
      <c r="F16" s="109">
        <f>E16-D16</f>
        <v>0</v>
      </c>
    </row>
    <row r="17" spans="1:6" ht="15.75" customHeight="1">
      <c r="A17" s="104"/>
      <c r="B17" s="105"/>
      <c r="C17" s="106" t="s">
        <v>174</v>
      </c>
      <c r="D17" s="110">
        <v>0</v>
      </c>
      <c r="E17" s="110">
        <f>'1ST '!D11</f>
        <v>439322</v>
      </c>
      <c r="F17" s="109">
        <f aca="true" t="shared" si="1" ref="F17:F27">E17-D17</f>
        <v>439322</v>
      </c>
    </row>
    <row r="18" spans="1:6" ht="15.75" customHeight="1">
      <c r="A18" s="104"/>
      <c r="B18" s="105"/>
      <c r="C18" s="106" t="str">
        <f>'1ST '!A20</f>
        <v>miKvix Aby`vb-f‚wg n¯ÍvšÍi Ki (1%)</v>
      </c>
      <c r="D18" s="113">
        <v>3400000</v>
      </c>
      <c r="E18" s="123">
        <f>'1ST '!D20</f>
        <v>2935514</v>
      </c>
      <c r="F18" s="109">
        <f t="shared" si="1"/>
        <v>-464486</v>
      </c>
    </row>
    <row r="19" spans="1:6" ht="15.75" customHeight="1">
      <c r="A19" s="104"/>
      <c r="B19" s="105"/>
      <c r="C19" s="106" t="str">
        <f>'1ST '!A21</f>
        <v>miKvix Aby`vb-ms¯’vcb</v>
      </c>
      <c r="D19" s="113">
        <v>800000</v>
      </c>
      <c r="E19" s="123"/>
      <c r="F19" s="109">
        <f t="shared" si="1"/>
        <v>-800000</v>
      </c>
    </row>
    <row r="20" spans="1:6" ht="15.75" customHeight="1">
      <c r="A20" s="104"/>
      <c r="B20" s="105"/>
      <c r="C20" s="106" t="str">
        <f>'1ST '!A22</f>
        <v>miKvix Aby`vb-Dbœqb</v>
      </c>
      <c r="D20" s="113">
        <v>7400000</v>
      </c>
      <c r="E20" s="108">
        <f>'1ST '!D21</f>
        <v>730306</v>
      </c>
      <c r="F20" s="109">
        <f t="shared" si="1"/>
        <v>-6669694</v>
      </c>
    </row>
    <row r="21" spans="1:6" ht="15.75" customHeight="1">
      <c r="A21" s="104"/>
      <c r="B21" s="105"/>
      <c r="C21" s="106" t="str">
        <f>'1ST '!A23</f>
        <v>¯’vbxq miKvi-†Rjv cwil` Aby`vb</v>
      </c>
      <c r="D21" s="113"/>
      <c r="E21" s="108">
        <f>'1ST '!D22</f>
        <v>3352162</v>
      </c>
      <c r="F21" s="109">
        <f t="shared" si="1"/>
        <v>3352162</v>
      </c>
    </row>
    <row r="22" spans="1:6" ht="15.75" customHeight="1">
      <c r="A22" s="104"/>
      <c r="B22" s="105"/>
      <c r="C22" s="106" t="str">
        <f>'1ST '!A24</f>
        <v>¯’vbxq miKvi-Dc‡Rjv cwil` Aby`vb</v>
      </c>
      <c r="D22" s="113"/>
      <c r="E22" s="108"/>
      <c r="F22" s="109">
        <f t="shared" si="1"/>
        <v>0</v>
      </c>
    </row>
    <row r="23" spans="1:6" ht="15.75" customHeight="1">
      <c r="A23" s="104"/>
      <c r="B23" s="105"/>
      <c r="C23" s="106" t="s">
        <v>168</v>
      </c>
      <c r="D23" s="113"/>
      <c r="E23" s="108"/>
      <c r="F23" s="109">
        <f t="shared" si="1"/>
        <v>0</v>
      </c>
    </row>
    <row r="24" spans="1:6" ht="15.75" customHeight="1">
      <c r="A24" s="104"/>
      <c r="B24" s="105"/>
      <c r="C24" s="106" t="str">
        <f>'1ST '!A26</f>
        <v>Ab¨vb¨ dvÛ †diZ</v>
      </c>
      <c r="D24" s="113"/>
      <c r="E24" s="114">
        <f>'1ST '!D27</f>
        <v>0</v>
      </c>
      <c r="F24" s="109">
        <f t="shared" si="1"/>
        <v>0</v>
      </c>
    </row>
    <row r="25" spans="1:6" ht="15.75" customHeight="1">
      <c r="A25" s="104"/>
      <c r="B25" s="105"/>
      <c r="C25" s="106" t="str">
        <f>'1ST '!A27</f>
        <v>Ab¨vb¨ cÖvwß</v>
      </c>
      <c r="D25" s="113">
        <v>100000</v>
      </c>
      <c r="E25" s="116"/>
      <c r="F25" s="130">
        <f t="shared" si="1"/>
        <v>-100000</v>
      </c>
    </row>
    <row r="26" spans="2:6" ht="15.75" customHeight="1" thickBot="1">
      <c r="B26" s="103"/>
      <c r="C26" s="124" t="s">
        <v>34</v>
      </c>
      <c r="D26" s="251">
        <f>SUM(D17:D25)</f>
        <v>11700000</v>
      </c>
      <c r="E26" s="251">
        <f>SUM(E17:E25)</f>
        <v>7457304</v>
      </c>
      <c r="F26" s="157">
        <f t="shared" si="1"/>
        <v>-4242696</v>
      </c>
    </row>
    <row r="27" spans="2:6" ht="15.75" customHeight="1" thickBot="1" thickTop="1">
      <c r="B27" s="96" t="s">
        <v>195</v>
      </c>
      <c r="C27" s="125" t="s">
        <v>204</v>
      </c>
      <c r="D27" s="126">
        <f>D14+D26</f>
        <v>12200000</v>
      </c>
      <c r="E27" s="127">
        <f>E14+E26</f>
        <v>8066486</v>
      </c>
      <c r="F27" s="201">
        <f t="shared" si="1"/>
        <v>-4133514</v>
      </c>
    </row>
    <row r="28" spans="2:6" ht="3.75" customHeight="1" thickTop="1">
      <c r="B28" s="103"/>
      <c r="C28" s="128"/>
      <c r="D28" s="110"/>
      <c r="E28" s="108"/>
      <c r="F28" s="122"/>
    </row>
    <row r="29" spans="2:6" ht="19.5">
      <c r="B29" s="96" t="s">
        <v>205</v>
      </c>
      <c r="C29" s="129" t="s">
        <v>36</v>
      </c>
      <c r="D29" s="113"/>
      <c r="E29" s="114"/>
      <c r="F29" s="130"/>
    </row>
    <row r="30" spans="2:6" ht="15.75" customHeight="1">
      <c r="B30" s="91"/>
      <c r="C30" s="92"/>
      <c r="D30" s="131" t="s">
        <v>192</v>
      </c>
      <c r="E30" s="132" t="s">
        <v>193</v>
      </c>
      <c r="F30" s="133" t="s">
        <v>194</v>
      </c>
    </row>
    <row r="31" spans="2:6" ht="15.75" customHeight="1">
      <c r="B31" s="96" t="s">
        <v>196</v>
      </c>
      <c r="C31" s="128" t="s">
        <v>44</v>
      </c>
      <c r="D31" s="134"/>
      <c r="E31" s="135"/>
      <c r="F31" s="136"/>
    </row>
    <row r="32" spans="1:6" ht="15.75" customHeight="1">
      <c r="A32" s="104"/>
      <c r="B32" s="105"/>
      <c r="C32" s="137" t="s">
        <v>13</v>
      </c>
      <c r="D32" s="113">
        <v>170000</v>
      </c>
      <c r="E32" s="138">
        <f>'1ST '!C31</f>
        <v>428645</v>
      </c>
      <c r="F32" s="109">
        <f>D32-E32</f>
        <v>-258645</v>
      </c>
    </row>
    <row r="33" spans="1:6" ht="15.75" customHeight="1">
      <c r="A33" s="104"/>
      <c r="B33" s="105"/>
      <c r="C33" s="137" t="s">
        <v>292</v>
      </c>
      <c r="D33" s="113">
        <v>10000</v>
      </c>
      <c r="E33" s="110"/>
      <c r="F33" s="109">
        <f aca="true" t="shared" si="2" ref="F33:F42">D33-E33</f>
        <v>10000</v>
      </c>
    </row>
    <row r="34" spans="1:6" ht="15.75" customHeight="1">
      <c r="A34" s="104"/>
      <c r="B34" s="105"/>
      <c r="C34" s="137" t="s">
        <v>133</v>
      </c>
      <c r="D34" s="113">
        <v>40000</v>
      </c>
      <c r="E34" s="110"/>
      <c r="F34" s="109">
        <f t="shared" si="2"/>
        <v>40000</v>
      </c>
    </row>
    <row r="35" spans="1:6" ht="15.75" customHeight="1">
      <c r="A35" s="104"/>
      <c r="B35" s="105"/>
      <c r="C35" s="137" t="s">
        <v>132</v>
      </c>
      <c r="D35" s="113">
        <v>15000</v>
      </c>
      <c r="E35" s="110"/>
      <c r="F35" s="109">
        <f t="shared" si="2"/>
        <v>15000</v>
      </c>
    </row>
    <row r="36" spans="1:6" ht="15.75" customHeight="1">
      <c r="A36" s="104"/>
      <c r="B36" s="105"/>
      <c r="C36" s="137" t="s">
        <v>206</v>
      </c>
      <c r="D36" s="113">
        <v>0</v>
      </c>
      <c r="E36" s="110"/>
      <c r="F36" s="109">
        <f t="shared" si="2"/>
        <v>0</v>
      </c>
    </row>
    <row r="37" spans="1:6" ht="15.75" customHeight="1">
      <c r="A37" s="104"/>
      <c r="B37" s="105"/>
      <c r="C37" s="137" t="s">
        <v>244</v>
      </c>
      <c r="D37" s="113">
        <v>0</v>
      </c>
      <c r="E37" s="110"/>
      <c r="F37" s="109">
        <f t="shared" si="2"/>
        <v>0</v>
      </c>
    </row>
    <row r="38" spans="1:6" ht="15.75" customHeight="1">
      <c r="A38" s="104"/>
      <c r="B38" s="105"/>
      <c r="C38" s="137" t="s">
        <v>335</v>
      </c>
      <c r="D38" s="113"/>
      <c r="E38" s="110">
        <f>'1-19'!F188</f>
        <v>8000</v>
      </c>
      <c r="F38" s="109">
        <f t="shared" si="2"/>
        <v>-8000</v>
      </c>
    </row>
    <row r="39" spans="1:6" ht="15.75" customHeight="1">
      <c r="A39" s="104"/>
      <c r="B39" s="105"/>
      <c r="C39" s="137" t="s">
        <v>88</v>
      </c>
      <c r="D39" s="113">
        <v>150000</v>
      </c>
      <c r="E39" s="110">
        <f>'1ST '!C34</f>
        <v>0</v>
      </c>
      <c r="F39" s="109">
        <f t="shared" si="2"/>
        <v>150000</v>
      </c>
    </row>
    <row r="40" spans="1:6" ht="15.75" customHeight="1">
      <c r="A40" s="104"/>
      <c r="B40" s="105"/>
      <c r="C40" s="137" t="s">
        <v>15</v>
      </c>
      <c r="D40" s="113">
        <v>65000</v>
      </c>
      <c r="E40" s="138">
        <f>'1ST '!C49</f>
        <v>63409</v>
      </c>
      <c r="F40" s="109">
        <f t="shared" si="2"/>
        <v>1591</v>
      </c>
    </row>
    <row r="41" spans="1:6" ht="15.75" customHeight="1">
      <c r="A41" s="104"/>
      <c r="B41" s="105"/>
      <c r="C41" s="137" t="s">
        <v>16</v>
      </c>
      <c r="D41" s="113"/>
      <c r="E41" s="110"/>
      <c r="F41" s="109">
        <f t="shared" si="2"/>
        <v>0</v>
      </c>
    </row>
    <row r="42" spans="1:6" ht="15.75" customHeight="1">
      <c r="A42" s="104"/>
      <c r="B42" s="105"/>
      <c r="C42" s="137" t="s">
        <v>208</v>
      </c>
      <c r="D42" s="113">
        <v>50000</v>
      </c>
      <c r="E42" s="114">
        <f>'1ST '!C53</f>
        <v>99896</v>
      </c>
      <c r="F42" s="109">
        <f t="shared" si="2"/>
        <v>-49896</v>
      </c>
    </row>
    <row r="43" spans="2:6" ht="15.75" customHeight="1">
      <c r="B43" s="140"/>
      <c r="C43" s="124" t="s">
        <v>34</v>
      </c>
      <c r="D43" s="118">
        <f>SUM(D32:D42)</f>
        <v>500000</v>
      </c>
      <c r="E43" s="118">
        <f>SUM(E32:E42)</f>
        <v>599950</v>
      </c>
      <c r="F43" s="118">
        <f>SUM(F32:F42)</f>
        <v>-99950</v>
      </c>
    </row>
    <row r="44" spans="2:6" ht="16.5">
      <c r="B44" s="96" t="s">
        <v>203</v>
      </c>
      <c r="C44" s="128" t="s">
        <v>209</v>
      </c>
      <c r="D44" s="139"/>
      <c r="E44" s="141"/>
      <c r="F44" s="109"/>
    </row>
    <row r="45" spans="1:6" ht="15.75" customHeight="1">
      <c r="A45" s="104"/>
      <c r="B45" s="105"/>
      <c r="C45" s="137" t="s">
        <v>13</v>
      </c>
      <c r="D45" s="113">
        <v>820000</v>
      </c>
      <c r="E45" s="142">
        <f>'1ST '!D31</f>
        <v>730306</v>
      </c>
      <c r="F45" s="109">
        <f>D45-E45</f>
        <v>89694</v>
      </c>
    </row>
    <row r="46" spans="1:6" ht="15.75" customHeight="1">
      <c r="A46" s="104"/>
      <c r="B46" s="105"/>
      <c r="C46" s="137" t="s">
        <v>207</v>
      </c>
      <c r="D46" s="113">
        <v>100000</v>
      </c>
      <c r="E46" s="123"/>
      <c r="F46" s="109">
        <f aca="true" t="shared" si="3" ref="F46:F56">D46-E46</f>
        <v>100000</v>
      </c>
    </row>
    <row r="47" spans="1:6" ht="15.75" customHeight="1">
      <c r="A47" s="104"/>
      <c r="B47" s="105"/>
      <c r="C47" s="137" t="s">
        <v>210</v>
      </c>
      <c r="D47" s="113">
        <v>100000</v>
      </c>
      <c r="E47" s="108">
        <f>'1-19'!F168</f>
        <v>100000</v>
      </c>
      <c r="F47" s="109">
        <f t="shared" si="3"/>
        <v>0</v>
      </c>
    </row>
    <row r="48" spans="1:6" ht="15.75" customHeight="1">
      <c r="A48" s="104"/>
      <c r="B48" s="105"/>
      <c r="C48" s="137" t="s">
        <v>211</v>
      </c>
      <c r="D48" s="113">
        <v>9430000</v>
      </c>
      <c r="E48" s="108">
        <f>'1ST '!D34</f>
        <v>5612266</v>
      </c>
      <c r="F48" s="109">
        <f t="shared" si="3"/>
        <v>3817734</v>
      </c>
    </row>
    <row r="49" spans="1:6" ht="15.75" customHeight="1">
      <c r="A49" s="104"/>
      <c r="B49" s="105"/>
      <c r="C49" s="137" t="s">
        <v>212</v>
      </c>
      <c r="D49" s="113">
        <v>200000</v>
      </c>
      <c r="E49" s="108">
        <f>'1ST '!D37</f>
        <v>112764</v>
      </c>
      <c r="F49" s="109">
        <f t="shared" si="3"/>
        <v>87236</v>
      </c>
    </row>
    <row r="50" spans="1:6" ht="15.75" customHeight="1">
      <c r="A50" s="104"/>
      <c r="B50" s="105"/>
      <c r="C50" s="39" t="s">
        <v>90</v>
      </c>
      <c r="D50" s="113">
        <v>300000</v>
      </c>
      <c r="E50" s="108">
        <f>'1-19'!F181</f>
        <v>0</v>
      </c>
      <c r="F50" s="109">
        <f t="shared" si="3"/>
        <v>300000</v>
      </c>
    </row>
    <row r="51" spans="1:6" ht="15.75" customHeight="1">
      <c r="A51" s="104"/>
      <c r="B51" s="105"/>
      <c r="C51" s="39" t="s">
        <v>94</v>
      </c>
      <c r="D51" s="113"/>
      <c r="E51" s="108">
        <f>'1-19'!F230</f>
        <v>439481</v>
      </c>
      <c r="F51" s="109">
        <f t="shared" si="3"/>
        <v>-439481</v>
      </c>
    </row>
    <row r="52" spans="1:6" ht="15.75" customHeight="1">
      <c r="A52" s="104"/>
      <c r="B52" s="105"/>
      <c r="C52" s="39" t="s">
        <v>92</v>
      </c>
      <c r="D52" s="113"/>
      <c r="E52" s="108"/>
      <c r="F52" s="109">
        <f t="shared" si="3"/>
        <v>0</v>
      </c>
    </row>
    <row r="53" spans="1:6" ht="15.75" customHeight="1">
      <c r="A53" s="104"/>
      <c r="B53" s="105"/>
      <c r="C53" s="137" t="s">
        <v>213</v>
      </c>
      <c r="D53" s="113">
        <v>500000</v>
      </c>
      <c r="E53" s="108">
        <f>'1-19'!F255</f>
        <v>867215</v>
      </c>
      <c r="F53" s="109">
        <f t="shared" si="3"/>
        <v>-367215</v>
      </c>
    </row>
    <row r="54" spans="1:6" ht="15.75" customHeight="1">
      <c r="A54" s="104"/>
      <c r="B54" s="105"/>
      <c r="C54" s="137" t="s">
        <v>214</v>
      </c>
      <c r="D54" s="113"/>
      <c r="E54" s="108"/>
      <c r="F54" s="109">
        <f t="shared" si="3"/>
        <v>0</v>
      </c>
    </row>
    <row r="55" spans="1:6" ht="15.75" customHeight="1">
      <c r="A55" s="104"/>
      <c r="B55" s="105"/>
      <c r="C55" s="137" t="s">
        <v>15</v>
      </c>
      <c r="D55" s="113"/>
      <c r="E55" s="108">
        <f>'1ST '!D49</f>
        <v>0</v>
      </c>
      <c r="F55" s="109">
        <f t="shared" si="3"/>
        <v>0</v>
      </c>
    </row>
    <row r="56" spans="1:6" ht="15.75" customHeight="1">
      <c r="A56" s="104"/>
      <c r="B56" s="105"/>
      <c r="C56" s="137" t="s">
        <v>41</v>
      </c>
      <c r="D56" s="113">
        <v>250000</v>
      </c>
      <c r="E56" s="143">
        <f>'1ST '!D53</f>
        <v>7685</v>
      </c>
      <c r="F56" s="109">
        <f t="shared" si="3"/>
        <v>242315</v>
      </c>
    </row>
    <row r="57" spans="2:6" ht="15.75" customHeight="1">
      <c r="B57" s="103"/>
      <c r="C57" s="124" t="s">
        <v>34</v>
      </c>
      <c r="D57" s="144">
        <f>SUM(D45:D56)</f>
        <v>11700000</v>
      </c>
      <c r="E57" s="144">
        <f>SUM(E45:E56)</f>
        <v>7869717</v>
      </c>
      <c r="F57" s="144">
        <f>SUM(F45:F56)</f>
        <v>3830283</v>
      </c>
    </row>
    <row r="58" spans="2:6" ht="15.75" customHeight="1" thickBot="1">
      <c r="B58" s="96" t="s">
        <v>205</v>
      </c>
      <c r="C58" s="125" t="s">
        <v>215</v>
      </c>
      <c r="D58" s="126">
        <f>D43+D57</f>
        <v>12200000</v>
      </c>
      <c r="E58" s="126">
        <f>E43+E57</f>
        <v>8469667</v>
      </c>
      <c r="F58" s="126">
        <f>F43+F57</f>
        <v>3730333</v>
      </c>
    </row>
    <row r="59" ht="13.5" thickTop="1"/>
  </sheetData>
  <sheetProtection/>
  <mergeCells count="1">
    <mergeCell ref="B1:C1"/>
  </mergeCells>
  <printOptions/>
  <pageMargins left="0.5" right="0.41" top="0.61" bottom="0.46" header="0.3" footer="0.2"/>
  <pageSetup horizontalDpi="600" verticalDpi="600" orientation="portrait" paperSize="9" scale="85" r:id="rId1"/>
  <headerFooter alignWithMargins="0">
    <oddHeader>&amp;R&amp;"SutonnyMJ,Regular"G. Inve GÛ †Kvs
PvU©vW© GKvD›U¨v›Um</oddHeader>
    <oddFooter>&amp;C&amp;"SutonnyMJ,Regular"&amp;12 11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0">
      <selection activeCell="C20" sqref="C20:C23"/>
    </sheetView>
  </sheetViews>
  <sheetFormatPr defaultColWidth="9.140625" defaultRowHeight="12.75"/>
  <cols>
    <col min="1" max="1" width="5.7109375" style="64" customWidth="1"/>
    <col min="2" max="2" width="25.28125" style="64" customWidth="1"/>
    <col min="3" max="3" width="17.7109375" style="64" customWidth="1"/>
    <col min="4" max="4" width="13.00390625" style="232" bestFit="1" customWidth="1"/>
    <col min="5" max="5" width="12.7109375" style="64" customWidth="1"/>
    <col min="6" max="6" width="19.28125" style="64" customWidth="1"/>
    <col min="7" max="7" width="16.28125" style="64" customWidth="1"/>
    <col min="8" max="8" width="17.00390625" style="64" customWidth="1"/>
    <col min="9" max="9" width="16.28125" style="64" customWidth="1"/>
    <col min="10" max="10" width="10.8515625" style="64" customWidth="1"/>
    <col min="11" max="16384" width="9.140625" style="64" customWidth="1"/>
  </cols>
  <sheetData>
    <row r="1" spans="1:10" ht="16.5">
      <c r="A1" s="302" t="s">
        <v>216</v>
      </c>
      <c r="B1" s="302"/>
      <c r="C1" s="302"/>
      <c r="D1" s="302"/>
      <c r="E1" s="302"/>
      <c r="F1" s="302"/>
      <c r="G1" s="302"/>
      <c r="H1" s="302"/>
      <c r="I1" s="302"/>
      <c r="J1" s="302"/>
    </row>
    <row r="2" spans="1:10" ht="16.5">
      <c r="A2" s="303" t="str">
        <f>'1ST '!A2:F2</f>
        <v>01bs dinv`vev` BDwbqb cwil` (Gj wR wW AvB wW bs- 4153741)</v>
      </c>
      <c r="B2" s="303"/>
      <c r="C2" s="303"/>
      <c r="D2" s="303"/>
      <c r="E2" s="303"/>
      <c r="F2" s="303"/>
      <c r="G2" s="303"/>
      <c r="H2" s="303"/>
      <c r="I2" s="303"/>
      <c r="J2" s="303"/>
    </row>
    <row r="3" spans="1:10" ht="16.5">
      <c r="A3" s="304" t="s">
        <v>217</v>
      </c>
      <c r="B3" s="304"/>
      <c r="C3" s="304"/>
      <c r="D3" s="304"/>
      <c r="E3" s="304"/>
      <c r="F3" s="304"/>
      <c r="G3" s="304"/>
      <c r="H3" s="304"/>
      <c r="I3" s="304"/>
      <c r="J3" s="304"/>
    </row>
    <row r="4" spans="1:10" ht="15.75" thickBot="1">
      <c r="A4" s="209"/>
      <c r="B4" s="209"/>
      <c r="C4" s="209"/>
      <c r="D4" s="210"/>
      <c r="E4" s="209"/>
      <c r="F4" s="209"/>
      <c r="G4" s="209"/>
      <c r="H4" s="209"/>
      <c r="I4" s="209"/>
      <c r="J4" s="209"/>
    </row>
    <row r="5" spans="1:10" s="214" customFormat="1" ht="47.25" customHeight="1" thickBot="1">
      <c r="A5" s="211" t="s">
        <v>218</v>
      </c>
      <c r="B5" s="212" t="s">
        <v>219</v>
      </c>
      <c r="C5" s="212" t="s">
        <v>220</v>
      </c>
      <c r="D5" s="213" t="s">
        <v>49</v>
      </c>
      <c r="E5" s="212" t="s">
        <v>221</v>
      </c>
      <c r="F5" s="212" t="s">
        <v>222</v>
      </c>
      <c r="G5" s="212" t="s">
        <v>223</v>
      </c>
      <c r="H5" s="212" t="s">
        <v>224</v>
      </c>
      <c r="I5" s="212" t="s">
        <v>225</v>
      </c>
      <c r="J5" s="212" t="s">
        <v>226</v>
      </c>
    </row>
    <row r="6" spans="1:10" ht="16.5">
      <c r="A6" s="215">
        <v>1</v>
      </c>
      <c r="B6" s="215" t="s">
        <v>227</v>
      </c>
      <c r="C6" s="216"/>
      <c r="D6" s="217">
        <v>48000</v>
      </c>
      <c r="E6" s="215" t="s">
        <v>228</v>
      </c>
      <c r="F6" s="308"/>
      <c r="G6" s="309"/>
      <c r="H6" s="309"/>
      <c r="I6" s="310"/>
      <c r="J6" s="218" t="s">
        <v>254</v>
      </c>
    </row>
    <row r="7" spans="1:10" ht="16.5">
      <c r="A7" s="215">
        <v>2</v>
      </c>
      <c r="B7" s="215" t="s">
        <v>229</v>
      </c>
      <c r="C7" s="216"/>
      <c r="D7" s="217">
        <v>55000</v>
      </c>
      <c r="E7" s="215" t="s">
        <v>228</v>
      </c>
      <c r="F7" s="311"/>
      <c r="G7" s="312"/>
      <c r="H7" s="312"/>
      <c r="I7" s="313"/>
      <c r="J7" s="218" t="s">
        <v>254</v>
      </c>
    </row>
    <row r="8" spans="1:10" ht="16.5">
      <c r="A8" s="215">
        <v>3</v>
      </c>
      <c r="B8" s="215" t="s">
        <v>230</v>
      </c>
      <c r="C8" s="216"/>
      <c r="D8" s="217">
        <v>11000</v>
      </c>
      <c r="E8" s="215" t="s">
        <v>228</v>
      </c>
      <c r="F8" s="311"/>
      <c r="G8" s="312"/>
      <c r="H8" s="312"/>
      <c r="I8" s="313"/>
      <c r="J8" s="218" t="s">
        <v>254</v>
      </c>
    </row>
    <row r="9" spans="1:10" ht="16.5">
      <c r="A9" s="218">
        <v>4</v>
      </c>
      <c r="B9" s="215" t="s">
        <v>231</v>
      </c>
      <c r="C9" s="216"/>
      <c r="D9" s="217">
        <v>40000</v>
      </c>
      <c r="E9" s="215" t="s">
        <v>228</v>
      </c>
      <c r="F9" s="311"/>
      <c r="G9" s="312"/>
      <c r="H9" s="312"/>
      <c r="I9" s="313"/>
      <c r="J9" s="218" t="s">
        <v>254</v>
      </c>
    </row>
    <row r="10" spans="1:10" ht="16.5">
      <c r="A10" s="215">
        <v>5</v>
      </c>
      <c r="B10" s="215" t="s">
        <v>232</v>
      </c>
      <c r="C10" s="216"/>
      <c r="D10" s="217">
        <v>12000</v>
      </c>
      <c r="E10" s="215" t="s">
        <v>29</v>
      </c>
      <c r="F10" s="311"/>
      <c r="G10" s="312"/>
      <c r="H10" s="312"/>
      <c r="I10" s="313"/>
      <c r="J10" s="218" t="s">
        <v>254</v>
      </c>
    </row>
    <row r="11" spans="1:10" ht="16.5">
      <c r="A11" s="215">
        <v>6</v>
      </c>
      <c r="B11" s="215" t="s">
        <v>233</v>
      </c>
      <c r="C11" s="216"/>
      <c r="D11" s="217">
        <v>25000</v>
      </c>
      <c r="E11" s="215" t="s">
        <v>29</v>
      </c>
      <c r="F11" s="311"/>
      <c r="G11" s="312"/>
      <c r="H11" s="312"/>
      <c r="I11" s="313"/>
      <c r="J11" s="218" t="s">
        <v>254</v>
      </c>
    </row>
    <row r="12" spans="1:10" ht="16.5">
      <c r="A12" s="215">
        <v>7</v>
      </c>
      <c r="B12" s="215" t="s">
        <v>234</v>
      </c>
      <c r="C12" s="216"/>
      <c r="D12" s="217">
        <v>130000</v>
      </c>
      <c r="E12" s="215" t="s">
        <v>29</v>
      </c>
      <c r="F12" s="311"/>
      <c r="G12" s="312"/>
      <c r="H12" s="312"/>
      <c r="I12" s="313"/>
      <c r="J12" s="218" t="s">
        <v>254</v>
      </c>
    </row>
    <row r="13" spans="1:10" ht="16.5">
      <c r="A13" s="218">
        <v>8</v>
      </c>
      <c r="B13" s="215" t="s">
        <v>235</v>
      </c>
      <c r="C13" s="216"/>
      <c r="D13" s="217">
        <v>12000</v>
      </c>
      <c r="E13" s="215" t="s">
        <v>228</v>
      </c>
      <c r="F13" s="311"/>
      <c r="G13" s="312"/>
      <c r="H13" s="312"/>
      <c r="I13" s="313"/>
      <c r="J13" s="218" t="s">
        <v>254</v>
      </c>
    </row>
    <row r="14" spans="1:10" ht="16.5">
      <c r="A14" s="215">
        <v>9</v>
      </c>
      <c r="B14" s="215" t="s">
        <v>236</v>
      </c>
      <c r="C14" s="216"/>
      <c r="D14" s="217">
        <v>13000</v>
      </c>
      <c r="E14" s="215" t="s">
        <v>228</v>
      </c>
      <c r="F14" s="311"/>
      <c r="G14" s="312"/>
      <c r="H14" s="312"/>
      <c r="I14" s="313"/>
      <c r="J14" s="218" t="s">
        <v>254</v>
      </c>
    </row>
    <row r="15" spans="1:10" s="223" customFormat="1" ht="16.5">
      <c r="A15" s="220">
        <v>10</v>
      </c>
      <c r="B15" s="221" t="s">
        <v>237</v>
      </c>
      <c r="C15" s="216"/>
      <c r="D15" s="222">
        <v>108000</v>
      </c>
      <c r="E15" s="215" t="s">
        <v>29</v>
      </c>
      <c r="F15" s="311"/>
      <c r="G15" s="312"/>
      <c r="H15" s="312"/>
      <c r="I15" s="313"/>
      <c r="J15" s="218" t="s">
        <v>254</v>
      </c>
    </row>
    <row r="16" spans="1:10" s="223" customFormat="1" ht="16.5">
      <c r="A16" s="220">
        <v>11</v>
      </c>
      <c r="B16" s="221" t="s">
        <v>238</v>
      </c>
      <c r="C16" s="216"/>
      <c r="D16" s="222">
        <v>26000000</v>
      </c>
      <c r="E16" s="215" t="s">
        <v>228</v>
      </c>
      <c r="F16" s="314"/>
      <c r="G16" s="315"/>
      <c r="H16" s="315"/>
      <c r="I16" s="316"/>
      <c r="J16" s="218" t="s">
        <v>254</v>
      </c>
    </row>
    <row r="17" spans="1:10" ht="17.25" thickBot="1">
      <c r="A17" s="305" t="s">
        <v>34</v>
      </c>
      <c r="B17" s="306"/>
      <c r="C17" s="307"/>
      <c r="D17" s="224">
        <f>D6+D7+D8+D9+D10+D11+D12+D13+D14+D15+D16</f>
        <v>26454000</v>
      </c>
      <c r="E17" s="215"/>
      <c r="F17" s="218"/>
      <c r="G17" s="218"/>
      <c r="H17" s="218"/>
      <c r="I17" s="218"/>
      <c r="J17" s="218"/>
    </row>
    <row r="18" spans="1:10" ht="18" thickBot="1" thickTop="1">
      <c r="A18" s="301" t="s">
        <v>239</v>
      </c>
      <c r="B18" s="301"/>
      <c r="C18" s="225"/>
      <c r="D18" s="226"/>
      <c r="E18" s="227"/>
      <c r="F18" s="227"/>
      <c r="G18" s="227"/>
      <c r="H18" s="227"/>
      <c r="I18" s="227"/>
      <c r="J18" s="228"/>
    </row>
    <row r="19" spans="1:10" s="214" customFormat="1" ht="42.75" customHeight="1">
      <c r="A19" s="211" t="s">
        <v>218</v>
      </c>
      <c r="B19" s="212" t="s">
        <v>219</v>
      </c>
      <c r="C19" s="212" t="s">
        <v>220</v>
      </c>
      <c r="D19" s="213" t="s">
        <v>49</v>
      </c>
      <c r="E19" s="212" t="s">
        <v>221</v>
      </c>
      <c r="F19" s="212" t="s">
        <v>222</v>
      </c>
      <c r="G19" s="212" t="s">
        <v>223</v>
      </c>
      <c r="H19" s="212" t="s">
        <v>224</v>
      </c>
      <c r="I19" s="212" t="s">
        <v>225</v>
      </c>
      <c r="J19" s="212" t="s">
        <v>226</v>
      </c>
    </row>
    <row r="20" spans="1:10" ht="16.5">
      <c r="A20" s="215">
        <v>1</v>
      </c>
      <c r="B20" s="215" t="str">
        <f>'1ST '!A34</f>
        <v>‡hvMv‡hvM</v>
      </c>
      <c r="C20" s="318" t="s">
        <v>336</v>
      </c>
      <c r="D20" s="217">
        <f>'1-19'!F156</f>
        <v>2713443</v>
      </c>
      <c r="E20" s="215" t="s">
        <v>240</v>
      </c>
      <c r="F20" s="321"/>
      <c r="G20" s="322"/>
      <c r="H20" s="322"/>
      <c r="I20" s="323"/>
      <c r="J20" s="215" t="s">
        <v>254</v>
      </c>
    </row>
    <row r="21" spans="1:10" ht="16.5">
      <c r="A21" s="215">
        <v>3</v>
      </c>
      <c r="B21" s="215" t="str">
        <f>'1ST '!A36</f>
        <v>cvwb mieivn</v>
      </c>
      <c r="C21" s="319"/>
      <c r="D21" s="217">
        <f>'1-19'!F181</f>
        <v>0</v>
      </c>
      <c r="E21" s="215" t="s">
        <v>240</v>
      </c>
      <c r="F21" s="311"/>
      <c r="G21" s="312"/>
      <c r="H21" s="312"/>
      <c r="I21" s="313"/>
      <c r="J21" s="215" t="s">
        <v>254</v>
      </c>
    </row>
    <row r="22" spans="1:10" ht="16.5">
      <c r="A22" s="218">
        <v>4</v>
      </c>
      <c r="B22" s="215" t="str">
        <f>'1ST '!A37</f>
        <v>wkÿv</v>
      </c>
      <c r="C22" s="319"/>
      <c r="D22" s="217">
        <f>'1-19'!F196</f>
        <v>624962</v>
      </c>
      <c r="E22" s="215" t="s">
        <v>240</v>
      </c>
      <c r="F22" s="311"/>
      <c r="G22" s="312"/>
      <c r="H22" s="312"/>
      <c r="I22" s="313"/>
      <c r="J22" s="215" t="s">
        <v>254</v>
      </c>
    </row>
    <row r="23" spans="1:10" ht="16.5">
      <c r="A23" s="218">
        <v>8</v>
      </c>
      <c r="B23" s="215" t="str">
        <f>'1ST '!A41</f>
        <v>gvbe m¤ú` Dbœqb</v>
      </c>
      <c r="C23" s="320"/>
      <c r="D23" s="217">
        <f>'1-19'!F240</f>
        <v>0</v>
      </c>
      <c r="E23" s="215" t="s">
        <v>240</v>
      </c>
      <c r="F23" s="314"/>
      <c r="G23" s="315"/>
      <c r="H23" s="315"/>
      <c r="I23" s="316"/>
      <c r="J23" s="215" t="s">
        <v>254</v>
      </c>
    </row>
    <row r="24" spans="1:10" ht="17.25" thickBot="1">
      <c r="A24" s="305" t="s">
        <v>34</v>
      </c>
      <c r="B24" s="306"/>
      <c r="C24" s="307"/>
      <c r="D24" s="229">
        <f>SUM(D20:D23)</f>
        <v>3338405</v>
      </c>
      <c r="E24" s="215"/>
      <c r="F24" s="218"/>
      <c r="G24" s="218"/>
      <c r="H24" s="218"/>
      <c r="I24" s="218"/>
      <c r="J24" s="230"/>
    </row>
    <row r="25" spans="1:10" ht="17.25" thickTop="1">
      <c r="A25" s="228"/>
      <c r="B25" s="228"/>
      <c r="C25" s="228"/>
      <c r="D25" s="227"/>
      <c r="E25" s="228"/>
      <c r="F25" s="228"/>
      <c r="G25" s="228"/>
      <c r="H25" s="228"/>
      <c r="I25" s="228"/>
      <c r="J25" s="228"/>
    </row>
    <row r="26" spans="1:10" ht="16.5">
      <c r="A26" s="208" t="s">
        <v>241</v>
      </c>
      <c r="B26" s="208"/>
      <c r="C26" s="208"/>
      <c r="D26" s="227"/>
      <c r="E26" s="228"/>
      <c r="F26" s="228"/>
      <c r="G26" s="228"/>
      <c r="H26" s="228"/>
      <c r="I26" s="228"/>
      <c r="J26" s="228"/>
    </row>
    <row r="27" spans="1:10" ht="16.5">
      <c r="A27" s="231" t="s">
        <v>242</v>
      </c>
      <c r="B27" s="317" t="s">
        <v>253</v>
      </c>
      <c r="C27" s="317"/>
      <c r="D27" s="317"/>
      <c r="E27" s="317"/>
      <c r="F27" s="317"/>
      <c r="G27" s="317"/>
      <c r="H27" s="219"/>
      <c r="I27" s="219"/>
      <c r="J27" s="219"/>
    </row>
    <row r="28" spans="1:10" ht="16.5">
      <c r="A28" s="231" t="s">
        <v>243</v>
      </c>
      <c r="B28" s="317" t="s">
        <v>252</v>
      </c>
      <c r="C28" s="317"/>
      <c r="D28" s="317"/>
      <c r="E28" s="317"/>
      <c r="F28" s="317"/>
      <c r="G28" s="317"/>
      <c r="H28" s="219"/>
      <c r="I28" s="219"/>
      <c r="J28" s="219"/>
    </row>
  </sheetData>
  <sheetProtection/>
  <mergeCells count="11">
    <mergeCell ref="A24:C24"/>
    <mergeCell ref="B27:G27"/>
    <mergeCell ref="B28:G28"/>
    <mergeCell ref="C20:C23"/>
    <mergeCell ref="F20:I23"/>
    <mergeCell ref="A18:B18"/>
    <mergeCell ref="A1:J1"/>
    <mergeCell ref="A2:J2"/>
    <mergeCell ref="A3:J3"/>
    <mergeCell ref="A17:C17"/>
    <mergeCell ref="F6:I16"/>
  </mergeCells>
  <printOptions/>
  <pageMargins left="0.56" right="0.45" top="0.66" bottom="0.39" header="0.35" footer="0.2"/>
  <pageSetup horizontalDpi="600" verticalDpi="600" orientation="landscape" paperSize="9" scale="90" r:id="rId1"/>
  <headerFooter alignWithMargins="0">
    <oddHeader>&amp;R&amp;"SutonnyMJ,Regular"G. Inve GÛ †Kvs
PvU©vW© GKvD›U¨v›Um</oddHeader>
    <oddFooter>&amp;C&amp;"SutonnyMJ,Regular"&amp;12 12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CRM</dc:creator>
  <cp:keywords/>
  <dc:description/>
  <cp:lastModifiedBy>JOSHIM</cp:lastModifiedBy>
  <cp:lastPrinted>2016-01-12T11:02:13Z</cp:lastPrinted>
  <dcterms:created xsi:type="dcterms:W3CDTF">2007-04-17T04:00:23Z</dcterms:created>
  <dcterms:modified xsi:type="dcterms:W3CDTF">2017-09-03T04:41:08Z</dcterms:modified>
  <cp:category/>
  <cp:version/>
  <cp:contentType/>
  <cp:contentStatus/>
</cp:coreProperties>
</file>